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7245"/>
  </bookViews>
  <sheets>
    <sheet name="SHG-LINKAGE-BANK-DISTRICT" sheetId="3" r:id="rId1"/>
  </sheets>
  <definedNames>
    <definedName name="_xlnm.Print_Area" localSheetId="0">'SHG-LINKAGE-BANK-DISTRICT'!$AB$1:$AD$65</definedName>
    <definedName name="_xlnm.Print_Titles" localSheetId="0">'SHG-LINKAGE-BANK-DISTRICT'!$A:$A,'SHG-LINKAGE-BANK-DISTRICT'!$4:$5</definedName>
  </definedNames>
  <calcPr calcId="124519"/>
</workbook>
</file>

<file path=xl/calcChain.xml><?xml version="1.0" encoding="utf-8"?>
<calcChain xmlns="http://schemas.openxmlformats.org/spreadsheetml/2006/main">
  <c r="AD65" i="3"/>
  <c r="AC65"/>
  <c r="AD64"/>
  <c r="AC64"/>
  <c r="AD62"/>
  <c r="AC62"/>
  <c r="AD59"/>
  <c r="AC59"/>
  <c r="AD54"/>
  <c r="AC54"/>
  <c r="AD53"/>
  <c r="AC53"/>
  <c r="AD33"/>
  <c r="AC33"/>
  <c r="T28"/>
  <c r="R28"/>
  <c r="P28"/>
  <c r="N28"/>
  <c r="L28"/>
  <c r="J28"/>
  <c r="H28"/>
  <c r="F28"/>
  <c r="D28"/>
  <c r="B28"/>
  <c r="W32"/>
  <c r="W31"/>
  <c r="W30"/>
  <c r="W29"/>
  <c r="W28"/>
  <c r="V32"/>
  <c r="V31"/>
  <c r="V30"/>
  <c r="V29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T29"/>
  <c r="R29"/>
  <c r="P29"/>
  <c r="N29"/>
  <c r="L29"/>
  <c r="J29"/>
  <c r="H29"/>
  <c r="F29"/>
  <c r="D29"/>
  <c r="B29"/>
  <c r="F33"/>
  <c r="W7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W63"/>
  <c r="V63"/>
  <c r="W61"/>
  <c r="V61"/>
  <c r="W60"/>
  <c r="V60"/>
  <c r="W58"/>
  <c r="V58"/>
  <c r="W57"/>
  <c r="V57"/>
  <c r="W56"/>
  <c r="V56"/>
  <c r="W55"/>
  <c r="V55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6"/>
  <c r="V6"/>
  <c r="U33"/>
  <c r="T33"/>
  <c r="S33"/>
  <c r="R33"/>
  <c r="Q33"/>
  <c r="P33"/>
  <c r="O33"/>
  <c r="N33"/>
  <c r="M33"/>
  <c r="L33"/>
  <c r="K33"/>
  <c r="J33"/>
  <c r="I33"/>
  <c r="H33"/>
  <c r="G33"/>
  <c r="E33"/>
  <c r="D33"/>
  <c r="C33"/>
  <c r="V28" l="1"/>
  <c r="V33" s="1"/>
  <c r="V54" s="1"/>
  <c r="V65" s="1"/>
  <c r="B33"/>
  <c r="B54" s="1"/>
  <c r="B65" s="1"/>
  <c r="D54"/>
  <c r="D65" s="1"/>
  <c r="H54"/>
  <c r="H65" s="1"/>
  <c r="L54"/>
  <c r="L65" s="1"/>
  <c r="P54"/>
  <c r="P65" s="1"/>
  <c r="T54"/>
  <c r="T65" s="1"/>
  <c r="F54"/>
  <c r="F65" s="1"/>
  <c r="J54"/>
  <c r="J65" s="1"/>
  <c r="N54"/>
  <c r="N65" s="1"/>
  <c r="R54"/>
  <c r="R65" s="1"/>
  <c r="W33"/>
  <c r="W54" s="1"/>
  <c r="W65" s="1"/>
  <c r="Q54"/>
  <c r="Q65" s="1"/>
  <c r="M54"/>
  <c r="M65" s="1"/>
  <c r="I54"/>
  <c r="I65" s="1"/>
  <c r="U54"/>
  <c r="U65" s="1"/>
  <c r="S54"/>
  <c r="S65" s="1"/>
  <c r="O54"/>
  <c r="O65" s="1"/>
  <c r="K54"/>
  <c r="K65" s="1"/>
  <c r="G54"/>
  <c r="G65" s="1"/>
  <c r="E54"/>
  <c r="E65" s="1"/>
  <c r="C54"/>
  <c r="C65" s="1"/>
</calcChain>
</file>

<file path=xl/sharedStrings.xml><?xml version="1.0" encoding="utf-8"?>
<sst xmlns="http://schemas.openxmlformats.org/spreadsheetml/2006/main" count="163" uniqueCount="80">
  <si>
    <t>Name of the Bank</t>
  </si>
  <si>
    <t>Adilabad</t>
  </si>
  <si>
    <t>Hyderabad</t>
  </si>
  <si>
    <t>Karimnagar</t>
  </si>
  <si>
    <t>Khammam</t>
  </si>
  <si>
    <t>Mahabubnagar</t>
  </si>
  <si>
    <t>Medak</t>
  </si>
  <si>
    <t>Nalgonda</t>
  </si>
  <si>
    <t>Nizamabad</t>
  </si>
  <si>
    <t>RR Dist</t>
  </si>
  <si>
    <t>Warangal</t>
  </si>
  <si>
    <t>Total</t>
  </si>
  <si>
    <t>Allahabad Bank</t>
  </si>
  <si>
    <t>Andhra Bank</t>
  </si>
  <si>
    <t>Bharatiya Mahila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</si>
  <si>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</si>
  <si>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</si>
  <si>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</si>
  <si>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</si>
  <si>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</si>
  <si>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</si>
  <si>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</si>
  <si>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</si>
  <si>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</si>
  <si>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</si>
  <si>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</si>
  <si>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</si>
  <si>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</si>
  <si>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</si>
  <si>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</si>
  <si>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</si>
  <si>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</si>
  <si>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Vijaya Bank</t>
  </si>
  <si>
    <t>State Bank of B &amp; J</t>
  </si>
  <si>
    <t>State Bank of Hyderabad</t>
  </si>
  <si>
    <t>State Bank of India</t>
  </si>
  <si>
    <t>State Bank of Mysore</t>
  </si>
  <si>
    <t>State Bank of Patiala</t>
  </si>
  <si>
    <t>State Bank of Travancore</t>
  </si>
  <si>
    <t>Public Sector Banks Total</t>
  </si>
  <si>
    <t>Axis Bank</t>
  </si>
  <si>
    <t>Catholic Syrian Bank</t>
  </si>
  <si>
    <t>City Union Bank</t>
  </si>
  <si>
    <t>Development Credit Bank</t>
  </si>
  <si>
    <t>Dhanalakshmi Bank</t>
  </si>
  <si>
    <t>Federal Bank</t>
  </si>
  <si>
    <t>HDFC Bank</t>
  </si>
  <si>
    <t>ICICI Bank</t>
  </si>
  <si>
    <t>IndusInd Bank</t>
  </si>
  <si>
    <t>Jammu &amp; Kashmir Bank</t>
  </si>
  <si>
    <t>Karnataka Bank</t>
  </si>
  <si>
    <t>Karur Vysya Bank</t>
  </si>
  <si>
    <t>KBSLAB</t>
  </si>
  <si>
    <t>Lakshmi Vilas Bank</t>
  </si>
  <si>
    <t>Ratnakar Bank</t>
  </si>
  <si>
    <t>South Indian Bank</t>
  </si>
  <si>
    <t>Kotak Mahindra Bank</t>
  </si>
  <si>
    <t>Yes Bank</t>
  </si>
  <si>
    <t>Tamilnadu Mer. Bank</t>
  </si>
  <si>
    <t>Private Sector Banks Total</t>
  </si>
  <si>
    <t>Commercial Banks Total</t>
  </si>
  <si>
    <t>TSCAB</t>
  </si>
  <si>
    <t>Dist co.op banks</t>
  </si>
  <si>
    <t>MAHESH CO.OP BANK</t>
  </si>
  <si>
    <t>Other co.op baks</t>
  </si>
  <si>
    <t>Co-operative Banks Total</t>
  </si>
  <si>
    <t>APGVB</t>
  </si>
  <si>
    <t>DGB</t>
  </si>
  <si>
    <t>Regional Rural Banks Total</t>
  </si>
  <si>
    <t>APSFC</t>
  </si>
  <si>
    <t>Others Total</t>
  </si>
  <si>
    <t>Grand Total</t>
  </si>
  <si>
    <t>No. of SHGs</t>
  </si>
  <si>
    <t>Amount</t>
  </si>
  <si>
    <t>Rs. In lac</t>
  </si>
  <si>
    <t>No.</t>
  </si>
  <si>
    <t>(Rs. In lac)</t>
  </si>
  <si>
    <t xml:space="preserve">Bank-wise /District-wise - Targets (Number &amp; Amount)   </t>
  </si>
  <si>
    <t>SELF HELP GROUP BANK-WSIE / DISTRICT WISE LINKAGE : TARGETS FOR THE YEAR 2015-16</t>
  </si>
  <si>
    <t>NRLM SHG TARGETS - 2015-16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</si>
</sst>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2" fontId="1" fillId="0" borderId="1" xfId="0" applyNumberFormat="1" applyFont="1" applyBorder="1"/>
    <xf numFmtId="2" fontId="0" fillId="0" borderId="0" xfId="0" applyNumberFormat="1"/>
    <xf numFmtId="1" fontId="0" fillId="0" borderId="1" xfId="0" applyNumberFormat="1" applyBorder="1"/>
    <xf numFmtId="2" fontId="0" fillId="0" borderId="1" xfId="0" applyNumberFormat="1" applyBorder="1"/>
    <xf numFmtId="1" fontId="1" fillId="0" borderId="1" xfId="0" applyNumberFormat="1" applyFont="1" applyBorder="1"/>
    <xf numFmtId="1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>
      <selection activeCell="AC70" sqref="AC70"/>
    </sheetView>
  </sheetViews>
  <sheetFormatPr defaultRowHeight="15"/>
  <cols>
    <col min="1" max="1" width="26.7109375" customWidth="1"/>
    <col min="2" max="2" width="7.7109375" bestFit="1" customWidth="1"/>
    <col min="3" max="3" width="12.7109375" bestFit="1" customWidth="1"/>
    <col min="4" max="4" width="9.140625" bestFit="1" customWidth="1"/>
    <col min="5" max="5" width="11.7109375" customWidth="1"/>
    <col min="6" max="6" width="7.7109375" bestFit="1" customWidth="1"/>
    <col min="7" max="7" width="12" customWidth="1"/>
    <col min="8" max="8" width="7.85546875" bestFit="1" customWidth="1"/>
    <col min="9" max="9" width="12.42578125" bestFit="1" customWidth="1"/>
    <col min="10" max="10" width="7.85546875" bestFit="1" customWidth="1"/>
    <col min="11" max="11" width="12.42578125" bestFit="1" customWidth="1"/>
    <col min="12" max="12" width="7.85546875" bestFit="1" customWidth="1"/>
    <col min="13" max="13" width="12.42578125" bestFit="1" customWidth="1"/>
    <col min="14" max="14" width="7.42578125" bestFit="1" customWidth="1"/>
    <col min="15" max="15" width="12.85546875" bestFit="1" customWidth="1"/>
    <col min="16" max="16" width="9.42578125" bestFit="1" customWidth="1"/>
    <col min="17" max="17" width="12.42578125" bestFit="1" customWidth="1"/>
    <col min="18" max="18" width="9.42578125" bestFit="1" customWidth="1"/>
    <col min="19" max="19" width="12.85546875" bestFit="1" customWidth="1"/>
    <col min="20" max="20" width="9.42578125" bestFit="1" customWidth="1"/>
    <col min="21" max="21" width="12.7109375" bestFit="1" customWidth="1"/>
    <col min="22" max="22" width="9.7109375" bestFit="1" customWidth="1"/>
    <col min="23" max="23" width="14.140625" bestFit="1" customWidth="1"/>
    <col min="28" max="28" width="25.85546875" bestFit="1" customWidth="1"/>
    <col min="29" max="29" width="16.7109375" customWidth="1"/>
    <col min="30" max="30" width="15.28515625" customWidth="1"/>
  </cols>
  <sheetData>
    <row r="1" spans="1:30">
      <c r="A1" s="3" t="s">
        <v>78</v>
      </c>
      <c r="AB1" s="3" t="s">
        <v>79</v>
      </c>
    </row>
    <row r="2" spans="1:30">
      <c r="M2" t="s">
        <v>76</v>
      </c>
      <c r="U2" t="s">
        <v>76</v>
      </c>
      <c r="AD2" t="s">
        <v>74</v>
      </c>
    </row>
    <row r="3" spans="1:30">
      <c r="A3" s="3" t="s">
        <v>77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30">
      <c r="A4" s="2" t="s">
        <v>0</v>
      </c>
      <c r="B4" s="11" t="s">
        <v>1</v>
      </c>
      <c r="C4" s="11"/>
      <c r="D4" s="11" t="s">
        <v>2</v>
      </c>
      <c r="E4" s="11"/>
      <c r="F4" s="11" t="s">
        <v>3</v>
      </c>
      <c r="G4" s="11"/>
      <c r="H4" s="11" t="s">
        <v>4</v>
      </c>
      <c r="I4" s="11"/>
      <c r="J4" s="11" t="s">
        <v>5</v>
      </c>
      <c r="K4" s="11"/>
      <c r="L4" s="11" t="s">
        <v>6</v>
      </c>
      <c r="M4" s="11"/>
      <c r="N4" s="11" t="s">
        <v>7</v>
      </c>
      <c r="O4" s="11"/>
      <c r="P4" s="11" t="s">
        <v>8</v>
      </c>
      <c r="Q4" s="11"/>
      <c r="R4" s="11" t="s">
        <v>9</v>
      </c>
      <c r="S4" s="11"/>
      <c r="T4" s="11" t="s">
        <v>10</v>
      </c>
      <c r="U4" s="11"/>
      <c r="V4" s="11" t="s">
        <v>11</v>
      </c>
      <c r="W4" s="11"/>
      <c r="AB4" s="2" t="s">
        <v>0</v>
      </c>
      <c r="AC4" s="2" t="s">
        <v>72</v>
      </c>
      <c r="AD4" s="2" t="s">
        <v>73</v>
      </c>
    </row>
    <row r="5" spans="1:30">
      <c r="A5" s="1"/>
      <c r="B5" s="10" t="s">
        <v>75</v>
      </c>
      <c r="C5" s="10" t="s">
        <v>73</v>
      </c>
      <c r="D5" s="10" t="s">
        <v>75</v>
      </c>
      <c r="E5" s="10" t="s">
        <v>73</v>
      </c>
      <c r="F5" s="10" t="s">
        <v>75</v>
      </c>
      <c r="G5" s="10" t="s">
        <v>73</v>
      </c>
      <c r="H5" s="10" t="s">
        <v>75</v>
      </c>
      <c r="I5" s="10" t="s">
        <v>73</v>
      </c>
      <c r="J5" s="10" t="s">
        <v>75</v>
      </c>
      <c r="K5" s="10" t="s">
        <v>73</v>
      </c>
      <c r="L5" s="10" t="s">
        <v>75</v>
      </c>
      <c r="M5" s="10" t="s">
        <v>73</v>
      </c>
      <c r="N5" s="10" t="s">
        <v>75</v>
      </c>
      <c r="O5" s="10" t="s">
        <v>73</v>
      </c>
      <c r="P5" s="10" t="s">
        <v>75</v>
      </c>
      <c r="Q5" s="10" t="s">
        <v>73</v>
      </c>
      <c r="R5" s="10" t="s">
        <v>75</v>
      </c>
      <c r="S5" s="10" t="s">
        <v>73</v>
      </c>
      <c r="T5" s="10" t="s">
        <v>75</v>
      </c>
      <c r="U5" s="10" t="s">
        <v>73</v>
      </c>
      <c r="V5" s="10" t="s">
        <v>75</v>
      </c>
      <c r="W5" s="10" t="s">
        <v>73</v>
      </c>
      <c r="AB5" s="1"/>
      <c r="AC5" s="1"/>
      <c r="AD5" s="1"/>
    </row>
    <row r="6" spans="1:30">
      <c r="A6" s="1" t="s">
        <v>12</v>
      </c>
      <c r="B6" s="6">
        <v>75.714861055175191</v>
      </c>
      <c r="C6" s="7">
        <v>247.68425291985506</v>
      </c>
      <c r="D6" s="6">
        <v>492.14659685863876</v>
      </c>
      <c r="E6" s="7">
        <v>1609.9476439790578</v>
      </c>
      <c r="F6" s="6">
        <v>75.714861055175191</v>
      </c>
      <c r="G6" s="7">
        <v>247.68425291985506</v>
      </c>
      <c r="H6" s="6">
        <v>37.857430527587596</v>
      </c>
      <c r="I6" s="7">
        <v>123.84212645992753</v>
      </c>
      <c r="J6" s="6">
        <v>75.714861055175191</v>
      </c>
      <c r="K6" s="7">
        <v>247.68425291985506</v>
      </c>
      <c r="L6" s="6">
        <v>113.57229158276277</v>
      </c>
      <c r="M6" s="7">
        <v>371.52637937978255</v>
      </c>
      <c r="N6" s="6">
        <v>75.714861055175191</v>
      </c>
      <c r="O6" s="7">
        <v>247.68425291985506</v>
      </c>
      <c r="P6" s="6">
        <v>37.857430527587596</v>
      </c>
      <c r="Q6" s="7">
        <v>123.84212645992753</v>
      </c>
      <c r="R6" s="6">
        <v>416.43173580346354</v>
      </c>
      <c r="S6" s="7">
        <v>1362.2633910592028</v>
      </c>
      <c r="T6" s="6">
        <v>151.42972211035038</v>
      </c>
      <c r="U6" s="7">
        <v>495.36850583971011</v>
      </c>
      <c r="V6" s="6">
        <f>+B6+D6+F6+H6+J6+L6+N6+P6+R6+T6</f>
        <v>1552.1546516310916</v>
      </c>
      <c r="W6" s="7">
        <f>+C6+E6+G6+I6+K6+M6+O6+Q6+S6+U6</f>
        <v>5077.5271848570292</v>
      </c>
      <c r="AB6" s="1" t="s">
        <v>12</v>
      </c>
      <c r="AC6" s="6">
        <v>1552.1546516310914</v>
      </c>
      <c r="AD6" s="7">
        <v>5077.5271848570283</v>
      </c>
    </row>
    <row r="7" spans="1:30">
      <c r="A7" s="1" t="s">
        <v>13</v>
      </c>
      <c r="B7" s="6">
        <v>1479.5803463552199</v>
      </c>
      <c r="C7" s="7">
        <v>4839.1059202577499</v>
      </c>
      <c r="D7" s="6">
        <v>3637.4538864277101</v>
      </c>
      <c r="E7" s="7">
        <v>11898.107128473601</v>
      </c>
      <c r="F7" s="6">
        <v>2804.5904148207801</v>
      </c>
      <c r="G7" s="7">
        <v>9173.5803463552202</v>
      </c>
      <c r="H7" s="6">
        <v>1782.4397905759199</v>
      </c>
      <c r="I7" s="7">
        <v>5829.8429319371699</v>
      </c>
      <c r="J7" s="6">
        <v>2085.2992347966201</v>
      </c>
      <c r="K7" s="7">
        <v>6820.5799436165898</v>
      </c>
      <c r="L7" s="6">
        <v>1744.58236004833</v>
      </c>
      <c r="M7" s="7">
        <v>5706.0008054772497</v>
      </c>
      <c r="N7" s="6">
        <v>1858.15465163109</v>
      </c>
      <c r="O7" s="7">
        <v>6077.5271848570301</v>
      </c>
      <c r="P7" s="6">
        <v>1782.4397905759199</v>
      </c>
      <c r="Q7" s="7">
        <v>5829.8429319371699</v>
      </c>
      <c r="R7" s="6">
        <v>4924.6065243656903</v>
      </c>
      <c r="S7" s="7">
        <v>16108.739428111199</v>
      </c>
      <c r="T7" s="6">
        <v>1933.8695126862699</v>
      </c>
      <c r="U7" s="7">
        <v>6325.2114377768803</v>
      </c>
      <c r="V7" s="6">
        <f t="shared" ref="V7:V32" si="0">+B7+D7+F7+H7+J7+L7+N7+P7+R7+T7</f>
        <v>24033.01651228355</v>
      </c>
      <c r="W7" s="7">
        <f>+C7+E7+G7+I7+K7+M7+O7+Q7+S7+U7</f>
        <v>78608.538058799852</v>
      </c>
      <c r="AB7" s="1" t="s">
        <v>13</v>
      </c>
      <c r="AC7" s="6">
        <v>23233</v>
      </c>
      <c r="AD7" s="7">
        <v>75991.850000000006</v>
      </c>
    </row>
    <row r="8" spans="1:30">
      <c r="A8" s="1" t="s">
        <v>14</v>
      </c>
      <c r="B8" s="6">
        <v>0</v>
      </c>
      <c r="C8" s="7">
        <v>0</v>
      </c>
      <c r="D8" s="6">
        <v>37.857430527587596</v>
      </c>
      <c r="E8" s="7">
        <v>123.84212645992751</v>
      </c>
      <c r="F8" s="6">
        <v>0</v>
      </c>
      <c r="G8" s="7">
        <v>0</v>
      </c>
      <c r="H8" s="6">
        <v>0</v>
      </c>
      <c r="I8" s="7">
        <v>0</v>
      </c>
      <c r="J8" s="6">
        <v>37.857430527587596</v>
      </c>
      <c r="K8" s="7">
        <v>123.84212645992751</v>
      </c>
      <c r="L8" s="6">
        <v>0</v>
      </c>
      <c r="M8" s="7">
        <v>0</v>
      </c>
      <c r="N8" s="6">
        <v>37.857430527587596</v>
      </c>
      <c r="O8" s="7">
        <v>123.84212645992751</v>
      </c>
      <c r="P8" s="6">
        <v>0</v>
      </c>
      <c r="Q8" s="7">
        <v>0</v>
      </c>
      <c r="R8" s="6">
        <v>37.857430527587596</v>
      </c>
      <c r="S8" s="7">
        <v>123.84212645992751</v>
      </c>
      <c r="T8" s="6">
        <v>0</v>
      </c>
      <c r="U8" s="7">
        <v>0</v>
      </c>
      <c r="V8" s="6">
        <f t="shared" si="0"/>
        <v>151.42972211035038</v>
      </c>
      <c r="W8" s="7">
        <f t="shared" ref="W8:W32" si="1">+C8+E8+G8+I8+K8+M8+O8+Q8+S8+U8</f>
        <v>495.36850583971005</v>
      </c>
      <c r="AB8" s="1" t="s">
        <v>14</v>
      </c>
      <c r="AC8" s="6">
        <v>151.42972211035038</v>
      </c>
      <c r="AD8" s="7">
        <v>495.36850583971005</v>
      </c>
    </row>
    <row r="9" spans="1:30">
      <c r="A9" s="1" t="s">
        <v>15</v>
      </c>
      <c r="B9" s="6">
        <v>113.57229158276279</v>
      </c>
      <c r="C9" s="7">
        <v>371.52637937978255</v>
      </c>
      <c r="D9" s="6">
        <v>946.43576318968985</v>
      </c>
      <c r="E9" s="7">
        <v>3096.0531614981878</v>
      </c>
      <c r="F9" s="6">
        <v>151.42972211035038</v>
      </c>
      <c r="G9" s="7">
        <v>495.36850583971005</v>
      </c>
      <c r="H9" s="6">
        <v>75.714861055175191</v>
      </c>
      <c r="I9" s="7">
        <v>247.68425291985503</v>
      </c>
      <c r="J9" s="6">
        <v>75.714861055175191</v>
      </c>
      <c r="K9" s="7">
        <v>247.68425291985503</v>
      </c>
      <c r="L9" s="6">
        <v>189.28715263793796</v>
      </c>
      <c r="M9" s="7">
        <v>619.21063229963761</v>
      </c>
      <c r="N9" s="6">
        <v>113.57229158276279</v>
      </c>
      <c r="O9" s="7">
        <v>371.52637937978255</v>
      </c>
      <c r="P9" s="6">
        <v>113.57229158276279</v>
      </c>
      <c r="Q9" s="7">
        <v>371.52637937978255</v>
      </c>
      <c r="R9" s="6">
        <v>832.86347160692708</v>
      </c>
      <c r="S9" s="7">
        <v>2724.5267821184052</v>
      </c>
      <c r="T9" s="6">
        <v>189.28715263793796</v>
      </c>
      <c r="U9" s="7">
        <v>619.21063229963761</v>
      </c>
      <c r="V9" s="6">
        <f t="shared" si="0"/>
        <v>2801.4498590414819</v>
      </c>
      <c r="W9" s="7">
        <f t="shared" si="1"/>
        <v>9164.3173580346338</v>
      </c>
      <c r="AB9" s="1" t="s">
        <v>15</v>
      </c>
      <c r="AC9" s="6">
        <v>2801.4498590414819</v>
      </c>
      <c r="AD9" s="7">
        <v>9164.3173580346356</v>
      </c>
    </row>
    <row r="10" spans="1:30">
      <c r="A10" s="1" t="s">
        <v>16</v>
      </c>
      <c r="B10" s="6">
        <v>37.857430527587596</v>
      </c>
      <c r="C10" s="7">
        <v>123.84212645992751</v>
      </c>
      <c r="D10" s="6">
        <v>795.00604107933952</v>
      </c>
      <c r="E10" s="7">
        <v>2600.6846556584778</v>
      </c>
      <c r="F10" s="6">
        <v>75.714861055175191</v>
      </c>
      <c r="G10" s="7">
        <v>247.68425291985503</v>
      </c>
      <c r="H10" s="6">
        <v>37.857430527587596</v>
      </c>
      <c r="I10" s="7">
        <v>123.84212645992751</v>
      </c>
      <c r="J10" s="6">
        <v>75.714861055175191</v>
      </c>
      <c r="K10" s="7">
        <v>247.68425291985503</v>
      </c>
      <c r="L10" s="6">
        <v>113.57229158276279</v>
      </c>
      <c r="M10" s="7">
        <v>371.52637937978255</v>
      </c>
      <c r="N10" s="6">
        <v>75.714861055175191</v>
      </c>
      <c r="O10" s="7">
        <v>247.68425291985503</v>
      </c>
      <c r="P10" s="6">
        <v>75.714861055175191</v>
      </c>
      <c r="Q10" s="7">
        <v>247.68425291985503</v>
      </c>
      <c r="R10" s="6">
        <v>984.29319371727752</v>
      </c>
      <c r="S10" s="7">
        <v>3219.8952879581152</v>
      </c>
      <c r="T10" s="6">
        <v>151.42972211035038</v>
      </c>
      <c r="U10" s="7">
        <v>495.36850583971005</v>
      </c>
      <c r="V10" s="6">
        <f t="shared" si="0"/>
        <v>2422.8755537656057</v>
      </c>
      <c r="W10" s="7">
        <f t="shared" si="1"/>
        <v>7925.8960934353609</v>
      </c>
      <c r="AB10" s="1" t="s">
        <v>16</v>
      </c>
      <c r="AC10" s="6">
        <v>2422.8755537656061</v>
      </c>
      <c r="AD10" s="7">
        <v>7925.8960934353609</v>
      </c>
    </row>
    <row r="11" spans="1:30">
      <c r="A11" s="1" t="s">
        <v>17</v>
      </c>
      <c r="B11" s="6">
        <v>227.14458316552557</v>
      </c>
      <c r="C11" s="7">
        <v>743.05275875956511</v>
      </c>
      <c r="D11" s="6">
        <v>227.14458316552557</v>
      </c>
      <c r="E11" s="7">
        <v>743.05275875956511</v>
      </c>
      <c r="F11" s="6">
        <v>37.857430527587596</v>
      </c>
      <c r="G11" s="7">
        <v>123.84212645992751</v>
      </c>
      <c r="H11" s="6">
        <v>37.857430527587596</v>
      </c>
      <c r="I11" s="7">
        <v>123.84212645992751</v>
      </c>
      <c r="J11" s="6">
        <v>37.857430527587596</v>
      </c>
      <c r="K11" s="7">
        <v>123.84212645992751</v>
      </c>
      <c r="L11" s="6">
        <v>0</v>
      </c>
      <c r="M11" s="7">
        <v>0</v>
      </c>
      <c r="N11" s="6">
        <v>37.857430527587596</v>
      </c>
      <c r="O11" s="7">
        <v>123.84212645992751</v>
      </c>
      <c r="P11" s="6">
        <v>37.857430527587596</v>
      </c>
      <c r="Q11" s="7">
        <v>123.84212645992751</v>
      </c>
      <c r="R11" s="6">
        <v>416.43173580346354</v>
      </c>
      <c r="S11" s="7">
        <v>1362.2633910592026</v>
      </c>
      <c r="T11" s="6">
        <v>37.857430527587596</v>
      </c>
      <c r="U11" s="7">
        <v>123.84212645992751</v>
      </c>
      <c r="V11" s="6">
        <f t="shared" si="0"/>
        <v>1097.8654853000401</v>
      </c>
      <c r="W11" s="7">
        <f t="shared" si="1"/>
        <v>3591.4216673378983</v>
      </c>
      <c r="AB11" s="1" t="s">
        <v>17</v>
      </c>
      <c r="AC11" s="6">
        <v>1097.8654853000403</v>
      </c>
      <c r="AD11" s="7">
        <v>3591.4216673378978</v>
      </c>
    </row>
    <row r="12" spans="1:30">
      <c r="A12" s="1" t="s">
        <v>18</v>
      </c>
      <c r="B12" s="6">
        <v>227.14458316552557</v>
      </c>
      <c r="C12" s="7">
        <v>743.05275875956499</v>
      </c>
      <c r="D12" s="6">
        <v>2006.4438179621427</v>
      </c>
      <c r="E12" s="7">
        <v>6563.6327023761578</v>
      </c>
      <c r="F12" s="6">
        <v>151.42972211035038</v>
      </c>
      <c r="G12" s="7">
        <v>495.36850583971</v>
      </c>
      <c r="H12" s="6">
        <v>113.57229158276279</v>
      </c>
      <c r="I12" s="7">
        <v>371.5263793797825</v>
      </c>
      <c r="J12" s="6">
        <v>567.86145791381398</v>
      </c>
      <c r="K12" s="7">
        <v>1857.6318968989126</v>
      </c>
      <c r="L12" s="6">
        <v>189.28715263793799</v>
      </c>
      <c r="M12" s="7">
        <v>619.2106322996375</v>
      </c>
      <c r="N12" s="6">
        <v>1022.1506242448651</v>
      </c>
      <c r="O12" s="7">
        <v>3343.7374144180426</v>
      </c>
      <c r="P12" s="6">
        <v>227.14458316552557</v>
      </c>
      <c r="Q12" s="7">
        <v>743.05275875956499</v>
      </c>
      <c r="R12" s="6">
        <v>984.2931937172774</v>
      </c>
      <c r="S12" s="7">
        <v>3219.8952879581147</v>
      </c>
      <c r="T12" s="6">
        <v>492.1465968586387</v>
      </c>
      <c r="U12" s="7">
        <v>1609.9476439790574</v>
      </c>
      <c r="V12" s="6">
        <f t="shared" si="0"/>
        <v>5981.47402335884</v>
      </c>
      <c r="W12" s="7">
        <f t="shared" si="1"/>
        <v>19567.055980668541</v>
      </c>
      <c r="AB12" s="1" t="s">
        <v>18</v>
      </c>
      <c r="AC12" s="6">
        <v>5981.47402335884</v>
      </c>
      <c r="AD12" s="7">
        <v>19567.055980668545</v>
      </c>
    </row>
    <row r="13" spans="1:30">
      <c r="A13" s="1" t="s">
        <v>19</v>
      </c>
      <c r="B13" s="6">
        <v>75.714861055175191</v>
      </c>
      <c r="C13" s="7">
        <v>247.68425291985503</v>
      </c>
      <c r="D13" s="6">
        <v>1362.8674989931535</v>
      </c>
      <c r="E13" s="7">
        <v>4458.3165525573913</v>
      </c>
      <c r="F13" s="6">
        <v>113.57229158276279</v>
      </c>
      <c r="G13" s="7">
        <v>371.52637937978255</v>
      </c>
      <c r="H13" s="6">
        <v>189.28715263793799</v>
      </c>
      <c r="I13" s="7">
        <v>619.21063229963761</v>
      </c>
      <c r="J13" s="6">
        <v>151.42972211035038</v>
      </c>
      <c r="K13" s="7">
        <v>495.36850583971005</v>
      </c>
      <c r="L13" s="6">
        <v>340.71687474828838</v>
      </c>
      <c r="M13" s="7">
        <v>1114.5791381393478</v>
      </c>
      <c r="N13" s="6">
        <v>530.00402738622643</v>
      </c>
      <c r="O13" s="7">
        <v>1733.7897704389854</v>
      </c>
      <c r="P13" s="6">
        <v>75.714861055175191</v>
      </c>
      <c r="Q13" s="7">
        <v>247.68425291985503</v>
      </c>
      <c r="R13" s="6">
        <v>416.4317358034636</v>
      </c>
      <c r="S13" s="7">
        <v>1362.2633910592028</v>
      </c>
      <c r="T13" s="6">
        <v>227.14458316552557</v>
      </c>
      <c r="U13" s="7">
        <v>743.05275875956511</v>
      </c>
      <c r="V13" s="6">
        <f t="shared" si="0"/>
        <v>3482.8836085380594</v>
      </c>
      <c r="W13" s="7">
        <f t="shared" si="1"/>
        <v>11393.475634313332</v>
      </c>
      <c r="AB13" s="1" t="s">
        <v>19</v>
      </c>
      <c r="AC13" s="6">
        <v>3482.883608538059</v>
      </c>
      <c r="AD13" s="7">
        <v>11393.475634313332</v>
      </c>
    </row>
    <row r="14" spans="1:30">
      <c r="A14" s="1" t="s">
        <v>20</v>
      </c>
      <c r="B14" s="6">
        <v>37.857430527587596</v>
      </c>
      <c r="C14" s="7">
        <v>123.84212645992751</v>
      </c>
      <c r="D14" s="6">
        <v>1135.7229158276277</v>
      </c>
      <c r="E14" s="7">
        <v>3715.2637937978252</v>
      </c>
      <c r="F14" s="6">
        <v>113.57229158276279</v>
      </c>
      <c r="G14" s="7">
        <v>371.52637937978255</v>
      </c>
      <c r="H14" s="6">
        <v>37.857430527587596</v>
      </c>
      <c r="I14" s="7">
        <v>123.84212645992751</v>
      </c>
      <c r="J14" s="6">
        <v>151.42972211035038</v>
      </c>
      <c r="K14" s="7">
        <v>495.36850583971005</v>
      </c>
      <c r="L14" s="6">
        <v>227.14458316552557</v>
      </c>
      <c r="M14" s="7">
        <v>743.05275875956511</v>
      </c>
      <c r="N14" s="6">
        <v>340.71687474828838</v>
      </c>
      <c r="O14" s="7">
        <v>1114.5791381393476</v>
      </c>
      <c r="P14" s="6">
        <v>265.00201369311316</v>
      </c>
      <c r="Q14" s="7">
        <v>866.89488521949261</v>
      </c>
      <c r="R14" s="6">
        <v>492.1465968586387</v>
      </c>
      <c r="S14" s="7">
        <v>1609.9476439790576</v>
      </c>
      <c r="T14" s="6">
        <v>265.00201369311316</v>
      </c>
      <c r="U14" s="7">
        <v>866.89488521949261</v>
      </c>
      <c r="V14" s="6">
        <f t="shared" si="0"/>
        <v>3066.4518727345949</v>
      </c>
      <c r="W14" s="7">
        <f t="shared" si="1"/>
        <v>10031.212243254129</v>
      </c>
      <c r="AB14" s="1" t="s">
        <v>20</v>
      </c>
      <c r="AC14" s="6">
        <v>3066.4518727345953</v>
      </c>
      <c r="AD14" s="7">
        <v>10031.212243254129</v>
      </c>
    </row>
    <row r="15" spans="1:30">
      <c r="A15" s="1" t="s">
        <v>21</v>
      </c>
      <c r="B15" s="6">
        <v>0</v>
      </c>
      <c r="C15" s="7">
        <v>0</v>
      </c>
      <c r="D15" s="6">
        <v>530.00402738622631</v>
      </c>
      <c r="E15" s="7">
        <v>1733.7897704389854</v>
      </c>
      <c r="F15" s="6">
        <v>37.857430527587596</v>
      </c>
      <c r="G15" s="7">
        <v>123.84212645992751</v>
      </c>
      <c r="H15" s="6">
        <v>0</v>
      </c>
      <c r="I15" s="7">
        <v>0</v>
      </c>
      <c r="J15" s="6">
        <v>0</v>
      </c>
      <c r="K15" s="7">
        <v>0</v>
      </c>
      <c r="L15" s="6">
        <v>0</v>
      </c>
      <c r="M15" s="7">
        <v>0</v>
      </c>
      <c r="N15" s="6">
        <v>0</v>
      </c>
      <c r="O15" s="7">
        <v>0</v>
      </c>
      <c r="P15" s="6">
        <v>75.714861055175191</v>
      </c>
      <c r="Q15" s="7">
        <v>247.68425291985503</v>
      </c>
      <c r="R15" s="6">
        <v>265.00201369311316</v>
      </c>
      <c r="S15" s="7">
        <v>866.89488521949272</v>
      </c>
      <c r="T15" s="6">
        <v>37.857430527587596</v>
      </c>
      <c r="U15" s="7">
        <v>123.84212645992751</v>
      </c>
      <c r="V15" s="6">
        <f t="shared" si="0"/>
        <v>946.43576318968974</v>
      </c>
      <c r="W15" s="7">
        <f t="shared" si="1"/>
        <v>3096.0531614981883</v>
      </c>
      <c r="AB15" s="1" t="s">
        <v>21</v>
      </c>
      <c r="AC15" s="6">
        <v>946.43576318968985</v>
      </c>
      <c r="AD15" s="7">
        <v>3096.0531614981878</v>
      </c>
    </row>
    <row r="16" spans="1:30">
      <c r="A16" s="1" t="s">
        <v>22</v>
      </c>
      <c r="B16" s="6">
        <v>75.714861055175191</v>
      </c>
      <c r="C16" s="7">
        <v>247.68425291985503</v>
      </c>
      <c r="D16" s="6">
        <v>643.57631896898909</v>
      </c>
      <c r="E16" s="7">
        <v>2105.3161498187678</v>
      </c>
      <c r="F16" s="6">
        <v>75.714861055175191</v>
      </c>
      <c r="G16" s="7">
        <v>247.68425291985503</v>
      </c>
      <c r="H16" s="6">
        <v>75.714861055175191</v>
      </c>
      <c r="I16" s="7">
        <v>247.68425291985503</v>
      </c>
      <c r="J16" s="6">
        <v>75.714861055175191</v>
      </c>
      <c r="K16" s="7">
        <v>247.68425291985503</v>
      </c>
      <c r="L16" s="6">
        <v>151.42972211035038</v>
      </c>
      <c r="M16" s="7">
        <v>495.36850583971005</v>
      </c>
      <c r="N16" s="6">
        <v>113.57229158276279</v>
      </c>
      <c r="O16" s="7">
        <v>371.52637937978255</v>
      </c>
      <c r="P16" s="6">
        <v>37.857430527587596</v>
      </c>
      <c r="Q16" s="7">
        <v>123.84212645992751</v>
      </c>
      <c r="R16" s="6">
        <v>265.00201369311321</v>
      </c>
      <c r="S16" s="7">
        <v>866.89488521949261</v>
      </c>
      <c r="T16" s="6">
        <v>113.57229158276279</v>
      </c>
      <c r="U16" s="7">
        <v>371.52637937978255</v>
      </c>
      <c r="V16" s="6">
        <f t="shared" si="0"/>
        <v>1627.8695126862667</v>
      </c>
      <c r="W16" s="7">
        <f t="shared" si="1"/>
        <v>5325.211437776883</v>
      </c>
      <c r="AB16" s="1" t="s">
        <v>22</v>
      </c>
      <c r="AC16" s="6">
        <v>1627.8695126862667</v>
      </c>
      <c r="AD16" s="7">
        <v>5325.211437776883</v>
      </c>
    </row>
    <row r="17" spans="1:30">
      <c r="A17" s="1" t="s">
        <v>23</v>
      </c>
      <c r="B17" s="6">
        <v>75.714861055175191</v>
      </c>
      <c r="C17" s="7">
        <v>247.68425291985497</v>
      </c>
      <c r="D17" s="6">
        <v>1665.7269432138544</v>
      </c>
      <c r="E17" s="7">
        <v>5449.0535642368104</v>
      </c>
      <c r="F17" s="6">
        <v>454.28916633105115</v>
      </c>
      <c r="G17" s="7">
        <v>1486.10551751913</v>
      </c>
      <c r="H17" s="6">
        <v>37.857430527587596</v>
      </c>
      <c r="I17" s="7">
        <v>123.84212645992748</v>
      </c>
      <c r="J17" s="6">
        <v>189.28715263793796</v>
      </c>
      <c r="K17" s="7">
        <v>619.2106322996375</v>
      </c>
      <c r="L17" s="6">
        <v>151.42972211035038</v>
      </c>
      <c r="M17" s="7">
        <v>495.36850583970994</v>
      </c>
      <c r="N17" s="6">
        <v>113.57229158276279</v>
      </c>
      <c r="O17" s="7">
        <v>371.5263793797825</v>
      </c>
      <c r="P17" s="6">
        <v>151.42972211035038</v>
      </c>
      <c r="Q17" s="7">
        <v>495.36850583970994</v>
      </c>
      <c r="R17" s="6">
        <v>113.57229158276279</v>
      </c>
      <c r="S17" s="7">
        <v>371.5263793797825</v>
      </c>
      <c r="T17" s="6">
        <v>265.00201369311316</v>
      </c>
      <c r="U17" s="7">
        <v>866.89488521949238</v>
      </c>
      <c r="V17" s="6">
        <f t="shared" si="0"/>
        <v>3217.8815948449451</v>
      </c>
      <c r="W17" s="7">
        <f t="shared" si="1"/>
        <v>10526.580749093837</v>
      </c>
      <c r="AB17" s="1" t="s">
        <v>23</v>
      </c>
      <c r="AC17" s="6">
        <v>3217.8815948449455</v>
      </c>
      <c r="AD17" s="7">
        <v>10526.580749093837</v>
      </c>
    </row>
    <row r="18" spans="1:30">
      <c r="A18" s="1" t="s">
        <v>24</v>
      </c>
      <c r="B18" s="6">
        <v>151.42972211035038</v>
      </c>
      <c r="C18" s="7">
        <v>495.36850583971005</v>
      </c>
      <c r="D18" s="6">
        <v>1400.7249295207409</v>
      </c>
      <c r="E18" s="7">
        <v>4582.1586790173178</v>
      </c>
      <c r="F18" s="6">
        <v>454.28916633105115</v>
      </c>
      <c r="G18" s="7">
        <v>1486.1055175191302</v>
      </c>
      <c r="H18" s="6">
        <v>378.57430527587593</v>
      </c>
      <c r="I18" s="7">
        <v>1238.421264599275</v>
      </c>
      <c r="J18" s="6">
        <v>265.00201369311316</v>
      </c>
      <c r="K18" s="7">
        <v>866.89488521949261</v>
      </c>
      <c r="L18" s="6">
        <v>227.14458316552557</v>
      </c>
      <c r="M18" s="7">
        <v>743.05275875956511</v>
      </c>
      <c r="N18" s="6">
        <v>227.14458316552557</v>
      </c>
      <c r="O18" s="7">
        <v>743.05275875956511</v>
      </c>
      <c r="P18" s="6">
        <v>265.00201369311316</v>
      </c>
      <c r="Q18" s="7">
        <v>866.89488521949261</v>
      </c>
      <c r="R18" s="6">
        <v>567.86145791381387</v>
      </c>
      <c r="S18" s="7">
        <v>1857.6318968989126</v>
      </c>
      <c r="T18" s="6">
        <v>530.00402738622631</v>
      </c>
      <c r="U18" s="7">
        <v>1733.7897704389852</v>
      </c>
      <c r="V18" s="6">
        <f t="shared" si="0"/>
        <v>4467.1768022553351</v>
      </c>
      <c r="W18" s="7">
        <f t="shared" si="1"/>
        <v>14613.370922271446</v>
      </c>
      <c r="AB18" s="1" t="s">
        <v>24</v>
      </c>
      <c r="AC18" s="6">
        <v>4467.176802255336</v>
      </c>
      <c r="AD18" s="7">
        <v>14613.370922271446</v>
      </c>
    </row>
    <row r="19" spans="1:30">
      <c r="A19" s="1" t="s">
        <v>25</v>
      </c>
      <c r="B19" s="6">
        <v>37.857430527587596</v>
      </c>
      <c r="C19" s="7">
        <v>123.84212645992751</v>
      </c>
      <c r="D19" s="6">
        <v>832.86347160692708</v>
      </c>
      <c r="E19" s="7">
        <v>2724.5267821184052</v>
      </c>
      <c r="F19" s="6">
        <v>37.857430527587596</v>
      </c>
      <c r="G19" s="7">
        <v>123.84212645992751</v>
      </c>
      <c r="H19" s="6">
        <v>37.857430527587596</v>
      </c>
      <c r="I19" s="7">
        <v>123.84212645992751</v>
      </c>
      <c r="J19" s="6">
        <v>37.857430527587596</v>
      </c>
      <c r="K19" s="7">
        <v>123.84212645992751</v>
      </c>
      <c r="L19" s="6">
        <v>75.714861055175191</v>
      </c>
      <c r="M19" s="7">
        <v>247.68425291985503</v>
      </c>
      <c r="N19" s="6">
        <v>37.857430527587596</v>
      </c>
      <c r="O19" s="7">
        <v>123.84212645992751</v>
      </c>
      <c r="P19" s="6">
        <v>37.857430527587596</v>
      </c>
      <c r="Q19" s="7">
        <v>123.84212645992751</v>
      </c>
      <c r="R19" s="6">
        <v>492.1465968586387</v>
      </c>
      <c r="S19" s="7">
        <v>1609.9476439790574</v>
      </c>
      <c r="T19" s="6">
        <v>75.714861055175191</v>
      </c>
      <c r="U19" s="7">
        <v>247.68425291985503</v>
      </c>
      <c r="V19" s="6">
        <f t="shared" si="0"/>
        <v>1703.5843737414416</v>
      </c>
      <c r="W19" s="7">
        <f t="shared" si="1"/>
        <v>5572.8956906967369</v>
      </c>
      <c r="AB19" s="1" t="s">
        <v>25</v>
      </c>
      <c r="AC19" s="6">
        <v>1703.5843737414418</v>
      </c>
      <c r="AD19" s="7">
        <v>5572.8956906967378</v>
      </c>
    </row>
    <row r="20" spans="1:30">
      <c r="A20" s="1" t="s">
        <v>26</v>
      </c>
      <c r="B20" s="6">
        <v>37.857430527587596</v>
      </c>
      <c r="C20" s="7">
        <v>123.84212645992751</v>
      </c>
      <c r="D20" s="6">
        <v>1060.0080547724526</v>
      </c>
      <c r="E20" s="7">
        <v>3467.5795408779704</v>
      </c>
      <c r="F20" s="6">
        <v>113.57229158276277</v>
      </c>
      <c r="G20" s="7">
        <v>371.52637937978255</v>
      </c>
      <c r="H20" s="6">
        <v>37.857430527587596</v>
      </c>
      <c r="I20" s="7">
        <v>123.84212645992751</v>
      </c>
      <c r="J20" s="6">
        <v>151.42972211035038</v>
      </c>
      <c r="K20" s="7">
        <v>495.36850583971005</v>
      </c>
      <c r="L20" s="6">
        <v>189.28715263793796</v>
      </c>
      <c r="M20" s="7">
        <v>619.2106322996375</v>
      </c>
      <c r="N20" s="6">
        <v>189.28715263793796</v>
      </c>
      <c r="O20" s="7">
        <v>619.2106322996375</v>
      </c>
      <c r="P20" s="6">
        <v>113.57229158276277</v>
      </c>
      <c r="Q20" s="7">
        <v>371.52637937978255</v>
      </c>
      <c r="R20" s="6">
        <v>454.28916633105109</v>
      </c>
      <c r="S20" s="7">
        <v>1486.1055175191302</v>
      </c>
      <c r="T20" s="6">
        <v>189.28715263793796</v>
      </c>
      <c r="U20" s="7">
        <v>619.2106322996375</v>
      </c>
      <c r="V20" s="6">
        <f t="shared" si="0"/>
        <v>2536.4478453483689</v>
      </c>
      <c r="W20" s="7">
        <f t="shared" si="1"/>
        <v>8297.4224728151439</v>
      </c>
      <c r="AB20" s="1" t="s">
        <v>26</v>
      </c>
      <c r="AC20" s="6">
        <v>2536.4478453483689</v>
      </c>
      <c r="AD20" s="7">
        <v>8297.4224728151439</v>
      </c>
    </row>
    <row r="21" spans="1:30">
      <c r="A21" s="1" t="s">
        <v>27</v>
      </c>
      <c r="B21" s="6">
        <v>0</v>
      </c>
      <c r="C21" s="7">
        <v>0</v>
      </c>
      <c r="D21" s="6">
        <v>227.14458316552557</v>
      </c>
      <c r="E21" s="7">
        <v>743.05275875956499</v>
      </c>
      <c r="F21" s="6">
        <v>0</v>
      </c>
      <c r="G21" s="7">
        <v>0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0</v>
      </c>
      <c r="N21" s="6">
        <v>0</v>
      </c>
      <c r="O21" s="7">
        <v>0</v>
      </c>
      <c r="P21" s="6">
        <v>0</v>
      </c>
      <c r="Q21" s="7">
        <v>0</v>
      </c>
      <c r="R21" s="6">
        <v>0</v>
      </c>
      <c r="S21" s="7">
        <v>0</v>
      </c>
      <c r="T21" s="6">
        <v>0</v>
      </c>
      <c r="U21" s="7">
        <v>0</v>
      </c>
      <c r="V21" s="6">
        <f t="shared" si="0"/>
        <v>227.14458316552557</v>
      </c>
      <c r="W21" s="7">
        <f t="shared" si="1"/>
        <v>743.05275875956499</v>
      </c>
      <c r="AB21" s="1" t="s">
        <v>27</v>
      </c>
      <c r="AC21" s="6">
        <v>227.14458316552557</v>
      </c>
      <c r="AD21" s="7">
        <v>743.05275875956499</v>
      </c>
    </row>
    <row r="22" spans="1:30">
      <c r="A22" s="1" t="s">
        <v>28</v>
      </c>
      <c r="B22" s="6">
        <v>2195.7309706000806</v>
      </c>
      <c r="C22" s="7">
        <v>7182.8433346757956</v>
      </c>
      <c r="D22" s="6">
        <v>302.85944422070077</v>
      </c>
      <c r="E22" s="7">
        <v>990.73701167941999</v>
      </c>
      <c r="F22" s="6">
        <v>492.14659685863876</v>
      </c>
      <c r="G22" s="7">
        <v>1609.9476439790578</v>
      </c>
      <c r="H22" s="6">
        <v>151.42972211035038</v>
      </c>
      <c r="I22" s="7">
        <v>495.36850583971</v>
      </c>
      <c r="J22" s="6">
        <v>946.43576318968996</v>
      </c>
      <c r="K22" s="7">
        <v>3096.0531614981878</v>
      </c>
      <c r="L22" s="6">
        <v>37.857430527587596</v>
      </c>
      <c r="M22" s="7">
        <v>123.8421264599275</v>
      </c>
      <c r="N22" s="6">
        <v>302.85944422070077</v>
      </c>
      <c r="O22" s="7">
        <v>990.73701167941999</v>
      </c>
      <c r="P22" s="6">
        <v>151.42972211035038</v>
      </c>
      <c r="Q22" s="7">
        <v>495.36850583971</v>
      </c>
      <c r="R22" s="6">
        <v>113.57229158276277</v>
      </c>
      <c r="S22" s="7">
        <v>371.5263793797825</v>
      </c>
      <c r="T22" s="6">
        <v>1855.0140958517923</v>
      </c>
      <c r="U22" s="7">
        <v>6068.2641965364483</v>
      </c>
      <c r="V22" s="6">
        <f t="shared" si="0"/>
        <v>6549.3354812726539</v>
      </c>
      <c r="W22" s="7">
        <f t="shared" si="1"/>
        <v>21424.68787756746</v>
      </c>
      <c r="AB22" s="1" t="s">
        <v>28</v>
      </c>
      <c r="AC22" s="6">
        <v>6549.3354812726539</v>
      </c>
      <c r="AD22" s="7">
        <v>21424.68787756746</v>
      </c>
    </row>
    <row r="23" spans="1:30">
      <c r="A23" s="1" t="s">
        <v>29</v>
      </c>
      <c r="B23" s="6">
        <v>37.857430527587596</v>
      </c>
      <c r="C23" s="7">
        <v>123.8421264599275</v>
      </c>
      <c r="D23" s="6">
        <v>492.14659685863876</v>
      </c>
      <c r="E23" s="7">
        <v>1609.9476439790576</v>
      </c>
      <c r="F23" s="6">
        <v>75.714861055175191</v>
      </c>
      <c r="G23" s="7">
        <v>247.684252919855</v>
      </c>
      <c r="H23" s="6">
        <v>37.857430527587596</v>
      </c>
      <c r="I23" s="7">
        <v>123.8421264599275</v>
      </c>
      <c r="J23" s="6">
        <v>151.42972211035038</v>
      </c>
      <c r="K23" s="7">
        <v>495.36850583971</v>
      </c>
      <c r="L23" s="6">
        <v>113.57229158276277</v>
      </c>
      <c r="M23" s="7">
        <v>371.5263793797825</v>
      </c>
      <c r="N23" s="6">
        <v>113.57229158276277</v>
      </c>
      <c r="O23" s="7">
        <v>371.5263793797825</v>
      </c>
      <c r="P23" s="6">
        <v>37.857430527587596</v>
      </c>
      <c r="Q23" s="7">
        <v>123.8421264599275</v>
      </c>
      <c r="R23" s="6">
        <v>340.71687474828832</v>
      </c>
      <c r="S23" s="7">
        <v>1114.5791381393474</v>
      </c>
      <c r="T23" s="6">
        <v>37.857430527587596</v>
      </c>
      <c r="U23" s="7">
        <v>123.8421264599275</v>
      </c>
      <c r="V23" s="6">
        <f t="shared" si="0"/>
        <v>1438.5823600483286</v>
      </c>
      <c r="W23" s="7">
        <f t="shared" si="1"/>
        <v>4706.0008054772452</v>
      </c>
      <c r="AB23" s="1" t="s">
        <v>29</v>
      </c>
      <c r="AC23" s="6">
        <v>1438.5823600483286</v>
      </c>
      <c r="AD23" s="7">
        <v>4706.0008054772452</v>
      </c>
    </row>
    <row r="24" spans="1:30">
      <c r="A24" s="1" t="s">
        <v>30</v>
      </c>
      <c r="B24" s="6">
        <v>151.42972211035038</v>
      </c>
      <c r="C24" s="7">
        <v>495.36850583971</v>
      </c>
      <c r="D24" s="6">
        <v>1022.1506242448651</v>
      </c>
      <c r="E24" s="7">
        <v>3343.7374144180426</v>
      </c>
      <c r="F24" s="6">
        <v>643.57631896898909</v>
      </c>
      <c r="G24" s="7">
        <v>2105.3161498187674</v>
      </c>
      <c r="H24" s="6">
        <v>151.42972211035038</v>
      </c>
      <c r="I24" s="7">
        <v>495.36850583971</v>
      </c>
      <c r="J24" s="6">
        <v>189.28715263793799</v>
      </c>
      <c r="K24" s="7">
        <v>619.2106322996375</v>
      </c>
      <c r="L24" s="6">
        <v>151.42972211035038</v>
      </c>
      <c r="M24" s="7">
        <v>495.36850583971</v>
      </c>
      <c r="N24" s="6">
        <v>189.28715263793799</v>
      </c>
      <c r="O24" s="7">
        <v>619.2106322996375</v>
      </c>
      <c r="P24" s="6">
        <v>113.57229158276279</v>
      </c>
      <c r="Q24" s="7">
        <v>371.5263793797825</v>
      </c>
      <c r="R24" s="6">
        <v>265.00201369311316</v>
      </c>
      <c r="S24" s="7">
        <v>866.89488521949249</v>
      </c>
      <c r="T24" s="6">
        <v>113.57229158276279</v>
      </c>
      <c r="U24" s="7">
        <v>371.5263793797825</v>
      </c>
      <c r="V24" s="6">
        <f t="shared" si="0"/>
        <v>2990.7370116794195</v>
      </c>
      <c r="W24" s="7">
        <f t="shared" si="1"/>
        <v>9783.5279903342725</v>
      </c>
      <c r="AB24" s="1" t="s">
        <v>30</v>
      </c>
      <c r="AC24" s="6">
        <v>2990.73701167942</v>
      </c>
      <c r="AD24" s="7">
        <v>9783.5279903342725</v>
      </c>
    </row>
    <row r="25" spans="1:30">
      <c r="A25" s="1" t="s">
        <v>31</v>
      </c>
      <c r="B25" s="6">
        <v>0</v>
      </c>
      <c r="C25" s="7">
        <v>0</v>
      </c>
      <c r="D25" s="6">
        <v>378.57430527587599</v>
      </c>
      <c r="E25" s="7">
        <v>1238.4212645992752</v>
      </c>
      <c r="F25" s="6">
        <v>37.857430527587596</v>
      </c>
      <c r="G25" s="7">
        <v>123.84212645992751</v>
      </c>
      <c r="H25" s="6">
        <v>37.857430527587596</v>
      </c>
      <c r="I25" s="7">
        <v>123.84212645992751</v>
      </c>
      <c r="J25" s="6">
        <v>37.857430527587596</v>
      </c>
      <c r="K25" s="7">
        <v>123.84212645992751</v>
      </c>
      <c r="L25" s="6">
        <v>37.857430527587596</v>
      </c>
      <c r="M25" s="7">
        <v>123.84212645992751</v>
      </c>
      <c r="N25" s="6">
        <v>0</v>
      </c>
      <c r="O25" s="7">
        <v>0</v>
      </c>
      <c r="P25" s="6">
        <v>37.857430527587596</v>
      </c>
      <c r="Q25" s="7">
        <v>123.84212645992751</v>
      </c>
      <c r="R25" s="6">
        <v>0</v>
      </c>
      <c r="S25" s="7">
        <v>0</v>
      </c>
      <c r="T25" s="6">
        <v>37.857430527587596</v>
      </c>
      <c r="U25" s="7">
        <v>123.84212645992751</v>
      </c>
      <c r="V25" s="6">
        <f t="shared" si="0"/>
        <v>605.71888844140153</v>
      </c>
      <c r="W25" s="7">
        <f t="shared" si="1"/>
        <v>1981.4740233588409</v>
      </c>
      <c r="AB25" s="1" t="s">
        <v>31</v>
      </c>
      <c r="AC25" s="6">
        <v>605.71888844140153</v>
      </c>
      <c r="AD25" s="7">
        <v>1981.4740233588402</v>
      </c>
    </row>
    <row r="26" spans="1:30">
      <c r="A26" s="1" t="s">
        <v>32</v>
      </c>
      <c r="B26" s="6">
        <v>75.714861055175191</v>
      </c>
      <c r="C26" s="7">
        <v>247.68425291985503</v>
      </c>
      <c r="D26" s="6">
        <v>984.29319371727752</v>
      </c>
      <c r="E26" s="7">
        <v>3219.8952879581152</v>
      </c>
      <c r="F26" s="6">
        <v>189.28715263793796</v>
      </c>
      <c r="G26" s="7">
        <v>619.21063229963761</v>
      </c>
      <c r="H26" s="6">
        <v>151.42972211035038</v>
      </c>
      <c r="I26" s="7">
        <v>495.36850583971005</v>
      </c>
      <c r="J26" s="6">
        <v>151.42972211035038</v>
      </c>
      <c r="K26" s="7">
        <v>495.36850583971005</v>
      </c>
      <c r="L26" s="6">
        <v>151.42972211035038</v>
      </c>
      <c r="M26" s="7">
        <v>495.36850583971005</v>
      </c>
      <c r="N26" s="6">
        <v>113.57229158276279</v>
      </c>
      <c r="O26" s="7">
        <v>371.52637937978255</v>
      </c>
      <c r="P26" s="6">
        <v>265.00201369311316</v>
      </c>
      <c r="Q26" s="7">
        <v>866.89488521949261</v>
      </c>
      <c r="R26" s="6">
        <v>643.57631896898909</v>
      </c>
      <c r="S26" s="7">
        <v>2105.3161498187678</v>
      </c>
      <c r="T26" s="6">
        <v>75.714861055175191</v>
      </c>
      <c r="U26" s="7">
        <v>247.68425291985503</v>
      </c>
      <c r="V26" s="6">
        <f t="shared" si="0"/>
        <v>2801.4498590414823</v>
      </c>
      <c r="W26" s="7">
        <f t="shared" si="1"/>
        <v>9164.3173580346374</v>
      </c>
      <c r="AB26" s="1" t="s">
        <v>32</v>
      </c>
      <c r="AC26" s="6">
        <v>2801.4498590414819</v>
      </c>
      <c r="AD26" s="7">
        <v>9164.3173580346356</v>
      </c>
    </row>
    <row r="27" spans="1:30">
      <c r="A27" s="1" t="s">
        <v>33</v>
      </c>
      <c r="B27" s="6">
        <v>0</v>
      </c>
      <c r="C27" s="7">
        <v>0</v>
      </c>
      <c r="D27" s="6">
        <v>0</v>
      </c>
      <c r="E27" s="7">
        <v>0</v>
      </c>
      <c r="F27" s="6">
        <v>227.14458316552557</v>
      </c>
      <c r="G27" s="7">
        <v>743.05275875956499</v>
      </c>
      <c r="H27" s="6">
        <v>0</v>
      </c>
      <c r="I27" s="7">
        <v>0</v>
      </c>
      <c r="J27" s="6">
        <v>0</v>
      </c>
      <c r="K27" s="7">
        <v>0</v>
      </c>
      <c r="L27" s="6">
        <v>0</v>
      </c>
      <c r="M27" s="7">
        <v>0</v>
      </c>
      <c r="N27" s="6">
        <v>0</v>
      </c>
      <c r="O27" s="7">
        <v>0</v>
      </c>
      <c r="P27" s="6">
        <v>0</v>
      </c>
      <c r="Q27" s="7">
        <v>0</v>
      </c>
      <c r="R27" s="6">
        <v>0</v>
      </c>
      <c r="S27" s="7">
        <v>0</v>
      </c>
      <c r="T27" s="6">
        <v>0</v>
      </c>
      <c r="U27" s="7">
        <v>0</v>
      </c>
      <c r="V27" s="6">
        <f t="shared" si="0"/>
        <v>227.14458316552557</v>
      </c>
      <c r="W27" s="7">
        <f t="shared" si="1"/>
        <v>743.05275875956499</v>
      </c>
      <c r="AB27" s="1" t="s">
        <v>33</v>
      </c>
      <c r="AC27" s="6">
        <v>227.14458316552557</v>
      </c>
      <c r="AD27" s="7">
        <v>743.05275875956499</v>
      </c>
    </row>
    <row r="28" spans="1:30">
      <c r="A28" s="1" t="s">
        <v>34</v>
      </c>
      <c r="B28" s="6">
        <f>2120.01610954491-460</f>
        <v>1660.0161095449098</v>
      </c>
      <c r="C28" s="7">
        <v>5435.15908175594</v>
      </c>
      <c r="D28" s="6">
        <f>4164.31735803464-460</f>
        <v>3704.3173580346402</v>
      </c>
      <c r="E28" s="7">
        <v>12122.633910592</v>
      </c>
      <c r="F28" s="6">
        <f>2801.44985904148-460</f>
        <v>2341.4498590414801</v>
      </c>
      <c r="G28" s="7">
        <v>7664.3173580346393</v>
      </c>
      <c r="H28" s="6">
        <f>2763.59242851389-460</f>
        <v>2303.5924285138899</v>
      </c>
      <c r="I28" s="7">
        <v>7540.4752315747101</v>
      </c>
      <c r="J28" s="6">
        <f>2422.87555376561-460</f>
        <v>1962.8755537656102</v>
      </c>
      <c r="K28" s="7">
        <v>6425.8960934353599</v>
      </c>
      <c r="L28" s="6">
        <f>1514.2972211035-460</f>
        <v>1054.2972211035001</v>
      </c>
      <c r="M28" s="7">
        <v>3453.6850583971</v>
      </c>
      <c r="N28" s="6">
        <f>2650.02013693113-460</f>
        <v>2190.0201369311299</v>
      </c>
      <c r="O28" s="7">
        <v>7168.9488521949297</v>
      </c>
      <c r="P28" s="6">
        <f>2763.59242851389-460</f>
        <v>2303.5924285138899</v>
      </c>
      <c r="Q28" s="7">
        <v>7540.4752315747101</v>
      </c>
      <c r="R28" s="6">
        <f>4883.6085380588-460</f>
        <v>4423.6085380588001</v>
      </c>
      <c r="S28" s="7">
        <v>14475.6343133306</v>
      </c>
      <c r="T28" s="6">
        <f>2422.87555376561-460</f>
        <v>1962.8755537656102</v>
      </c>
      <c r="U28" s="7">
        <v>6425.8960934353599</v>
      </c>
      <c r="V28" s="6">
        <f t="shared" si="0"/>
        <v>23906.645187273461</v>
      </c>
      <c r="W28" s="7">
        <f t="shared" si="1"/>
        <v>78253.121224325354</v>
      </c>
      <c r="AB28" s="1" t="s">
        <v>34</v>
      </c>
      <c r="AC28" s="6">
        <v>24707</v>
      </c>
      <c r="AD28" s="7">
        <v>80869.81</v>
      </c>
    </row>
    <row r="29" spans="1:30">
      <c r="A29" s="1" t="s">
        <v>35</v>
      </c>
      <c r="B29" s="6">
        <f>567.861457913814+154</f>
        <v>721.86145791381398</v>
      </c>
      <c r="C29" s="7">
        <v>2357.6318968989099</v>
      </c>
      <c r="D29" s="6">
        <f>4883.6085380588+154</f>
        <v>5037.6085380588001</v>
      </c>
      <c r="E29" s="7">
        <v>16475.6343133306</v>
      </c>
      <c r="F29" s="6">
        <f>1097.86548530004+154</f>
        <v>1251.8654853000401</v>
      </c>
      <c r="G29" s="7">
        <v>4091.4216673379001</v>
      </c>
      <c r="H29" s="6">
        <f>719.291180024164+154</f>
        <v>873.29118002416396</v>
      </c>
      <c r="I29" s="7">
        <v>2853.0004027386199</v>
      </c>
      <c r="J29" s="6">
        <f>1627.86951268627+154</f>
        <v>1781.8695126862699</v>
      </c>
      <c r="K29" s="7">
        <v>5825.2114377768803</v>
      </c>
      <c r="L29" s="6">
        <f>1627.86951268627+154</f>
        <v>1781.8695126862699</v>
      </c>
      <c r="M29" s="7">
        <v>5825.2114377768803</v>
      </c>
      <c r="N29" s="6">
        <f>1287.15263793798+154</f>
        <v>1441.15263793798</v>
      </c>
      <c r="O29" s="7">
        <v>4710.6322996375302</v>
      </c>
      <c r="P29" s="6">
        <f>681.433749496577+154</f>
        <v>835.43374949657698</v>
      </c>
      <c r="Q29" s="7">
        <v>2729.1582762787002</v>
      </c>
      <c r="R29" s="6">
        <f>3180.02416431736+154</f>
        <v>3334.0241643173599</v>
      </c>
      <c r="S29" s="7">
        <v>10902.7386226339</v>
      </c>
      <c r="T29" s="6">
        <f>1476.43979057592+154</f>
        <v>1630.4397905759199</v>
      </c>
      <c r="U29" s="7">
        <v>5329.8429319371699</v>
      </c>
      <c r="V29" s="6">
        <f t="shared" si="0"/>
        <v>18689.416028997195</v>
      </c>
      <c r="W29" s="7">
        <f t="shared" si="1"/>
        <v>61100.483286347095</v>
      </c>
      <c r="AB29" s="1" t="s">
        <v>35</v>
      </c>
      <c r="AC29" s="6">
        <v>18689</v>
      </c>
      <c r="AD29" s="7">
        <v>61100.480000000003</v>
      </c>
    </row>
    <row r="30" spans="1:30">
      <c r="A30" s="1" t="s">
        <v>36</v>
      </c>
      <c r="B30" s="6">
        <v>0</v>
      </c>
      <c r="C30" s="7">
        <v>0</v>
      </c>
      <c r="D30" s="6">
        <v>265.00201369311316</v>
      </c>
      <c r="E30" s="7">
        <v>866.89488521949261</v>
      </c>
      <c r="F30" s="6">
        <v>0</v>
      </c>
      <c r="G30" s="7">
        <v>0</v>
      </c>
      <c r="H30" s="6">
        <v>37.857430527587596</v>
      </c>
      <c r="I30" s="7">
        <v>123.84212645992751</v>
      </c>
      <c r="J30" s="6">
        <v>37.857430527587596</v>
      </c>
      <c r="K30" s="7">
        <v>123.84212645992751</v>
      </c>
      <c r="L30" s="6">
        <v>0</v>
      </c>
      <c r="M30" s="7">
        <v>0</v>
      </c>
      <c r="N30" s="6">
        <v>0</v>
      </c>
      <c r="O30" s="7">
        <v>0</v>
      </c>
      <c r="P30" s="6">
        <v>75.714861055175191</v>
      </c>
      <c r="Q30" s="7">
        <v>247.68425291985503</v>
      </c>
      <c r="R30" s="6">
        <v>227.14458316552557</v>
      </c>
      <c r="S30" s="7">
        <v>743.05275875956511</v>
      </c>
      <c r="T30" s="6">
        <v>0</v>
      </c>
      <c r="U30" s="7">
        <v>0</v>
      </c>
      <c r="V30" s="6">
        <f t="shared" si="0"/>
        <v>643.57631896898909</v>
      </c>
      <c r="W30" s="7">
        <f t="shared" si="1"/>
        <v>2105.3161498187678</v>
      </c>
      <c r="AB30" s="1" t="s">
        <v>36</v>
      </c>
      <c r="AC30" s="6">
        <v>643.57631896898909</v>
      </c>
      <c r="AD30" s="7">
        <v>2105.3161498187678</v>
      </c>
    </row>
    <row r="31" spans="1:30">
      <c r="A31" s="1" t="s">
        <v>37</v>
      </c>
      <c r="B31" s="6">
        <v>0</v>
      </c>
      <c r="C31" s="7">
        <v>0</v>
      </c>
      <c r="D31" s="6">
        <v>0</v>
      </c>
      <c r="E31" s="7">
        <v>0</v>
      </c>
      <c r="F31" s="6">
        <v>0</v>
      </c>
      <c r="G31" s="7">
        <v>0</v>
      </c>
      <c r="H31" s="6">
        <v>0</v>
      </c>
      <c r="I31" s="7">
        <v>0</v>
      </c>
      <c r="J31" s="6">
        <v>0</v>
      </c>
      <c r="K31" s="7">
        <v>0</v>
      </c>
      <c r="L31" s="6">
        <v>0</v>
      </c>
      <c r="M31" s="7">
        <v>0</v>
      </c>
      <c r="N31" s="6">
        <v>0</v>
      </c>
      <c r="O31" s="7">
        <v>0</v>
      </c>
      <c r="P31" s="6">
        <v>0</v>
      </c>
      <c r="Q31" s="7">
        <v>0</v>
      </c>
      <c r="R31" s="6">
        <v>189.28715263793799</v>
      </c>
      <c r="S31" s="7">
        <v>619.21063229963761</v>
      </c>
      <c r="T31" s="6">
        <v>0</v>
      </c>
      <c r="U31" s="7">
        <v>0</v>
      </c>
      <c r="V31" s="6">
        <f t="shared" si="0"/>
        <v>189.28715263793799</v>
      </c>
      <c r="W31" s="7">
        <f t="shared" si="1"/>
        <v>619.21063229963761</v>
      </c>
      <c r="AB31" s="1" t="s">
        <v>37</v>
      </c>
      <c r="AC31" s="6">
        <v>189.28715263793799</v>
      </c>
      <c r="AD31" s="7">
        <v>619.21063229963761</v>
      </c>
    </row>
    <row r="32" spans="1:30">
      <c r="A32" s="1" t="s">
        <v>38</v>
      </c>
      <c r="B32" s="6">
        <v>0</v>
      </c>
      <c r="C32" s="7">
        <v>0</v>
      </c>
      <c r="D32" s="6">
        <v>151.42972211035038</v>
      </c>
      <c r="E32" s="7">
        <v>495.36850583971005</v>
      </c>
      <c r="F32" s="6">
        <v>0</v>
      </c>
      <c r="G32" s="7">
        <v>0</v>
      </c>
      <c r="H32" s="6">
        <v>0</v>
      </c>
      <c r="I32" s="7">
        <v>0</v>
      </c>
      <c r="J32" s="6">
        <v>0</v>
      </c>
      <c r="K32" s="7">
        <v>0</v>
      </c>
      <c r="L32" s="6">
        <v>37.857430527587596</v>
      </c>
      <c r="M32" s="7">
        <v>123.84212645992751</v>
      </c>
      <c r="N32" s="6">
        <v>0</v>
      </c>
      <c r="O32" s="7">
        <v>0</v>
      </c>
      <c r="P32" s="6">
        <v>37.857430527587596</v>
      </c>
      <c r="Q32" s="7">
        <v>123.84212645992751</v>
      </c>
      <c r="R32" s="6">
        <v>151.42972211035038</v>
      </c>
      <c r="S32" s="7">
        <v>495.36850583971005</v>
      </c>
      <c r="T32" s="6">
        <v>37.857430527587596</v>
      </c>
      <c r="U32" s="7">
        <v>123.84212645992751</v>
      </c>
      <c r="V32" s="6">
        <f t="shared" si="0"/>
        <v>416.4317358034636</v>
      </c>
      <c r="W32" s="7">
        <f t="shared" si="1"/>
        <v>1362.2633910592028</v>
      </c>
      <c r="AB32" s="1" t="s">
        <v>38</v>
      </c>
      <c r="AC32" s="6">
        <v>416.43173580346354</v>
      </c>
      <c r="AD32" s="7">
        <v>1362.2633910592026</v>
      </c>
    </row>
    <row r="33" spans="1:30">
      <c r="A33" s="2" t="s">
        <v>39</v>
      </c>
      <c r="B33" s="8">
        <f>SUM(B6:B32)</f>
        <v>7495.7712444623539</v>
      </c>
      <c r="C33" s="4">
        <f t="shared" ref="C33:W33" si="2">SUM(C6:C32)</f>
        <v>24520.741039065641</v>
      </c>
      <c r="D33" s="8">
        <f t="shared" si="2"/>
        <v>29339.508658880397</v>
      </c>
      <c r="E33" s="4">
        <f t="shared" si="2"/>
        <v>95977.648006443735</v>
      </c>
      <c r="F33" s="8">
        <f t="shared" si="2"/>
        <v>9956.5042287555352</v>
      </c>
      <c r="G33" s="4">
        <f t="shared" si="2"/>
        <v>32570.479258960946</v>
      </c>
      <c r="H33" s="8">
        <f t="shared" si="2"/>
        <v>6625.0503423278269</v>
      </c>
      <c r="I33" s="4">
        <f t="shared" si="2"/>
        <v>21672.372130487307</v>
      </c>
      <c r="J33" s="8">
        <f t="shared" si="2"/>
        <v>9237.2130487313825</v>
      </c>
      <c r="K33" s="4">
        <f t="shared" si="2"/>
        <v>30217.4788562223</v>
      </c>
      <c r="L33" s="8">
        <f t="shared" si="2"/>
        <v>7079.3395086588816</v>
      </c>
      <c r="M33" s="4">
        <f t="shared" si="2"/>
        <v>23158.477648006443</v>
      </c>
      <c r="N33" s="8">
        <f t="shared" si="2"/>
        <v>9123.6407571486088</v>
      </c>
      <c r="O33" s="4">
        <f t="shared" si="2"/>
        <v>29845.952476842525</v>
      </c>
      <c r="P33" s="8">
        <f t="shared" si="2"/>
        <v>7155.0543697140529</v>
      </c>
      <c r="Q33" s="4">
        <f t="shared" si="2"/>
        <v>23406.161900926298</v>
      </c>
      <c r="R33" s="8">
        <f t="shared" si="2"/>
        <v>21351.590817559409</v>
      </c>
      <c r="S33" s="4">
        <f t="shared" si="2"/>
        <v>69846.959323399118</v>
      </c>
      <c r="T33" s="8">
        <f t="shared" si="2"/>
        <v>10410.793395086597</v>
      </c>
      <c r="U33" s="4">
        <f t="shared" si="2"/>
        <v>34056.584776480056</v>
      </c>
      <c r="V33" s="8">
        <f t="shared" si="2"/>
        <v>117774.46637132506</v>
      </c>
      <c r="W33" s="4">
        <f t="shared" si="2"/>
        <v>385272.85541683435</v>
      </c>
      <c r="X33" s="3"/>
      <c r="Y33" s="3"/>
      <c r="Z33" s="3"/>
      <c r="AA33" s="3"/>
      <c r="AB33" s="2" t="s">
        <v>39</v>
      </c>
      <c r="AC33" s="8">
        <f>SUM(AC6:AC32)</f>
        <v>117774.38864277085</v>
      </c>
      <c r="AD33" s="4">
        <f>SUM(AD6:AD32)</f>
        <v>385272.85284736205</v>
      </c>
    </row>
    <row r="34" spans="1:30">
      <c r="A34" s="1" t="s">
        <v>40</v>
      </c>
      <c r="B34" s="6">
        <v>75.714861055175191</v>
      </c>
      <c r="C34" s="7">
        <v>247.68425291985503</v>
      </c>
      <c r="D34" s="6">
        <v>1552.1546516310914</v>
      </c>
      <c r="E34" s="7">
        <v>5077.5271848570274</v>
      </c>
      <c r="F34" s="6">
        <v>265.00201369311316</v>
      </c>
      <c r="G34" s="7">
        <v>866.89488521949261</v>
      </c>
      <c r="H34" s="6">
        <v>189.28715263793796</v>
      </c>
      <c r="I34" s="7">
        <v>619.2106322996375</v>
      </c>
      <c r="J34" s="6">
        <v>75.714861055175191</v>
      </c>
      <c r="K34" s="7">
        <v>247.68425291985503</v>
      </c>
      <c r="L34" s="6">
        <v>151.42972211035038</v>
      </c>
      <c r="M34" s="7">
        <v>495.36850583971005</v>
      </c>
      <c r="N34" s="6">
        <v>189.28715263793796</v>
      </c>
      <c r="O34" s="7">
        <v>619.2106322996375</v>
      </c>
      <c r="P34" s="6">
        <v>113.57229158276279</v>
      </c>
      <c r="Q34" s="7">
        <v>371.52637937978255</v>
      </c>
      <c r="R34" s="6">
        <v>530.00402738622631</v>
      </c>
      <c r="S34" s="7">
        <v>1733.7897704389852</v>
      </c>
      <c r="T34" s="6">
        <v>151.42972211035038</v>
      </c>
      <c r="U34" s="7">
        <v>495.36850583971005</v>
      </c>
      <c r="V34" s="6">
        <f t="shared" ref="V34:V52" si="3">+B34+D34+F34+H34+J34+L34+N34+P34+R34+T34</f>
        <v>3293.5964559001209</v>
      </c>
      <c r="W34" s="7">
        <f t="shared" ref="W34:W52" si="4">+C34+E34+G34+I34+K34+M34+O34+Q34+S34+U34</f>
        <v>10774.265002013693</v>
      </c>
      <c r="AB34" s="1" t="s">
        <v>40</v>
      </c>
      <c r="AC34" s="6">
        <v>3293.5964559001209</v>
      </c>
      <c r="AD34" s="7">
        <v>10774.265002013693</v>
      </c>
    </row>
    <row r="35" spans="1:30">
      <c r="A35" s="1" t="s">
        <v>41</v>
      </c>
      <c r="B35" s="6">
        <v>0</v>
      </c>
      <c r="C35" s="7">
        <v>0</v>
      </c>
      <c r="D35" s="6">
        <v>113.57229158276279</v>
      </c>
      <c r="E35" s="7">
        <v>371.5263793797825</v>
      </c>
      <c r="F35" s="6">
        <v>0</v>
      </c>
      <c r="G35" s="7">
        <v>0</v>
      </c>
      <c r="H35" s="6">
        <v>0</v>
      </c>
      <c r="I35" s="7">
        <v>0</v>
      </c>
      <c r="J35" s="6">
        <v>0</v>
      </c>
      <c r="K35" s="7">
        <v>0</v>
      </c>
      <c r="L35" s="6">
        <v>0</v>
      </c>
      <c r="M35" s="7">
        <v>0</v>
      </c>
      <c r="N35" s="6">
        <v>0</v>
      </c>
      <c r="O35" s="7">
        <v>0</v>
      </c>
      <c r="P35" s="6">
        <v>0</v>
      </c>
      <c r="Q35" s="7">
        <v>0</v>
      </c>
      <c r="R35" s="6">
        <v>0</v>
      </c>
      <c r="S35" s="7">
        <v>0</v>
      </c>
      <c r="T35" s="6">
        <v>0</v>
      </c>
      <c r="U35" s="7">
        <v>0</v>
      </c>
      <c r="V35" s="6">
        <f t="shared" si="3"/>
        <v>113.57229158276279</v>
      </c>
      <c r="W35" s="7">
        <f t="shared" si="4"/>
        <v>371.5263793797825</v>
      </c>
      <c r="AB35" s="1" t="s">
        <v>41</v>
      </c>
      <c r="AC35" s="6">
        <v>113.57229158276279</v>
      </c>
      <c r="AD35" s="7">
        <v>371.5263793797825</v>
      </c>
    </row>
    <row r="36" spans="1:30">
      <c r="A36" s="1" t="s">
        <v>42</v>
      </c>
      <c r="B36" s="6">
        <v>75.714861055175191</v>
      </c>
      <c r="C36" s="7">
        <v>247.68425291985503</v>
      </c>
      <c r="D36" s="6">
        <v>302.85944422070077</v>
      </c>
      <c r="E36" s="7">
        <v>990.73701167942011</v>
      </c>
      <c r="F36" s="6">
        <v>75.714861055175191</v>
      </c>
      <c r="G36" s="7">
        <v>247.68425291985503</v>
      </c>
      <c r="H36" s="6">
        <v>37.857430527587596</v>
      </c>
      <c r="I36" s="7">
        <v>123.84212645992751</v>
      </c>
      <c r="J36" s="6">
        <v>0</v>
      </c>
      <c r="K36" s="7">
        <v>0</v>
      </c>
      <c r="L36" s="6">
        <v>0</v>
      </c>
      <c r="M36" s="7">
        <v>0</v>
      </c>
      <c r="N36" s="6">
        <v>0</v>
      </c>
      <c r="O36" s="7">
        <v>0</v>
      </c>
      <c r="P36" s="6">
        <v>75.714861055175191</v>
      </c>
      <c r="Q36" s="7">
        <v>247.68425291985503</v>
      </c>
      <c r="R36" s="6">
        <v>265.00201369311321</v>
      </c>
      <c r="S36" s="7">
        <v>866.89488521949272</v>
      </c>
      <c r="T36" s="6">
        <v>37.857430527587596</v>
      </c>
      <c r="U36" s="7">
        <v>123.84212645992751</v>
      </c>
      <c r="V36" s="6">
        <f t="shared" si="3"/>
        <v>870.72090213451474</v>
      </c>
      <c r="W36" s="7">
        <f t="shared" si="4"/>
        <v>2848.368908578333</v>
      </c>
      <c r="AB36" s="1" t="s">
        <v>42</v>
      </c>
      <c r="AC36" s="6">
        <v>870.72090213451474</v>
      </c>
      <c r="AD36" s="7">
        <v>2848.368908578333</v>
      </c>
    </row>
    <row r="37" spans="1:30">
      <c r="A37" s="1" t="s">
        <v>43</v>
      </c>
      <c r="B37" s="6">
        <v>0</v>
      </c>
      <c r="C37" s="7">
        <v>0</v>
      </c>
      <c r="D37" s="6">
        <v>151.42972211035038</v>
      </c>
      <c r="E37" s="7">
        <v>495.36850583971005</v>
      </c>
      <c r="F37" s="6">
        <v>37.857430527587596</v>
      </c>
      <c r="G37" s="7">
        <v>123.84212645992751</v>
      </c>
      <c r="H37" s="6">
        <v>37.857430527587596</v>
      </c>
      <c r="I37" s="7">
        <v>123.84212645992751</v>
      </c>
      <c r="J37" s="6">
        <v>0</v>
      </c>
      <c r="K37" s="7">
        <v>0</v>
      </c>
      <c r="L37" s="6">
        <v>0</v>
      </c>
      <c r="M37" s="7">
        <v>0</v>
      </c>
      <c r="N37" s="6">
        <v>0</v>
      </c>
      <c r="O37" s="7">
        <v>0</v>
      </c>
      <c r="P37" s="6">
        <v>37.857430527587596</v>
      </c>
      <c r="Q37" s="7">
        <v>123.84212645992751</v>
      </c>
      <c r="R37" s="6">
        <v>151.42972211035038</v>
      </c>
      <c r="S37" s="7">
        <v>495.36850583971005</v>
      </c>
      <c r="T37" s="6">
        <v>75.714861055175191</v>
      </c>
      <c r="U37" s="7">
        <v>247.68425291985503</v>
      </c>
      <c r="V37" s="6">
        <f t="shared" si="3"/>
        <v>492.14659685863876</v>
      </c>
      <c r="W37" s="7">
        <f t="shared" si="4"/>
        <v>1609.9476439790576</v>
      </c>
      <c r="AB37" s="1" t="s">
        <v>43</v>
      </c>
      <c r="AC37" s="6">
        <v>492.14659685863876</v>
      </c>
      <c r="AD37" s="7">
        <v>1609.9476439790576</v>
      </c>
    </row>
    <row r="38" spans="1:30">
      <c r="A38" s="1" t="s">
        <v>44</v>
      </c>
      <c r="B38" s="6">
        <v>0</v>
      </c>
      <c r="C38" s="7">
        <v>0</v>
      </c>
      <c r="D38" s="6">
        <v>113.57229158276279</v>
      </c>
      <c r="E38" s="7">
        <v>371.5263793797825</v>
      </c>
      <c r="F38" s="6">
        <v>0</v>
      </c>
      <c r="G38" s="7">
        <v>0</v>
      </c>
      <c r="H38" s="6">
        <v>37.857430527587596</v>
      </c>
      <c r="I38" s="7">
        <v>123.8421264599275</v>
      </c>
      <c r="J38" s="6">
        <v>0</v>
      </c>
      <c r="K38" s="7">
        <v>0</v>
      </c>
      <c r="L38" s="6">
        <v>0</v>
      </c>
      <c r="M38" s="7">
        <v>0</v>
      </c>
      <c r="N38" s="6">
        <v>0</v>
      </c>
      <c r="O38" s="7">
        <v>0</v>
      </c>
      <c r="P38" s="6">
        <v>37.857430527587596</v>
      </c>
      <c r="Q38" s="7">
        <v>123.8421264599275</v>
      </c>
      <c r="R38" s="6">
        <v>37.857430527587596</v>
      </c>
      <c r="S38" s="7">
        <v>123.8421264599275</v>
      </c>
      <c r="T38" s="6">
        <v>0</v>
      </c>
      <c r="U38" s="7">
        <v>0</v>
      </c>
      <c r="V38" s="6">
        <f t="shared" si="3"/>
        <v>227.1445831655256</v>
      </c>
      <c r="W38" s="7">
        <f t="shared" si="4"/>
        <v>743.05275875956499</v>
      </c>
      <c r="AB38" s="1" t="s">
        <v>44</v>
      </c>
      <c r="AC38" s="6">
        <v>227.14458316552557</v>
      </c>
      <c r="AD38" s="7">
        <v>743.05275875956499</v>
      </c>
    </row>
    <row r="39" spans="1:30">
      <c r="A39" s="1" t="s">
        <v>45</v>
      </c>
      <c r="B39" s="6">
        <v>0</v>
      </c>
      <c r="C39" s="7">
        <v>0</v>
      </c>
      <c r="D39" s="6">
        <v>302.85944422070077</v>
      </c>
      <c r="E39" s="7">
        <v>990.73701167942011</v>
      </c>
      <c r="F39" s="6">
        <v>0</v>
      </c>
      <c r="G39" s="7">
        <v>0</v>
      </c>
      <c r="H39" s="6">
        <v>0</v>
      </c>
      <c r="I39" s="7">
        <v>0</v>
      </c>
      <c r="J39" s="6">
        <v>0</v>
      </c>
      <c r="K39" s="7">
        <v>0</v>
      </c>
      <c r="L39" s="6">
        <v>37.857430527587596</v>
      </c>
      <c r="M39" s="7">
        <v>123.84212645992751</v>
      </c>
      <c r="N39" s="6">
        <v>0</v>
      </c>
      <c r="O39" s="7">
        <v>0</v>
      </c>
      <c r="P39" s="6">
        <v>0</v>
      </c>
      <c r="Q39" s="7">
        <v>0</v>
      </c>
      <c r="R39" s="6">
        <v>265.00201369311316</v>
      </c>
      <c r="S39" s="7">
        <v>866.89488521949261</v>
      </c>
      <c r="T39" s="6">
        <v>37.857430527587596</v>
      </c>
      <c r="U39" s="7">
        <v>123.84212645992751</v>
      </c>
      <c r="V39" s="6">
        <f t="shared" si="3"/>
        <v>643.57631896898909</v>
      </c>
      <c r="W39" s="7">
        <f t="shared" si="4"/>
        <v>2105.3161498187678</v>
      </c>
      <c r="AB39" s="1" t="s">
        <v>45</v>
      </c>
      <c r="AC39" s="6">
        <v>643.57631896898909</v>
      </c>
      <c r="AD39" s="7">
        <v>2105.3161498187678</v>
      </c>
    </row>
    <row r="40" spans="1:30">
      <c r="A40" s="1" t="s">
        <v>46</v>
      </c>
      <c r="B40" s="6">
        <v>227.14458316552557</v>
      </c>
      <c r="C40" s="7">
        <v>743.05275875956511</v>
      </c>
      <c r="D40" s="6">
        <v>2271.4458316552559</v>
      </c>
      <c r="E40" s="7">
        <v>7430.5275875956504</v>
      </c>
      <c r="F40" s="6">
        <v>908.5783326621023</v>
      </c>
      <c r="G40" s="7">
        <v>2972.2110350382604</v>
      </c>
      <c r="H40" s="6">
        <v>265.00201369311316</v>
      </c>
      <c r="I40" s="7">
        <v>866.89488521949261</v>
      </c>
      <c r="J40" s="6">
        <v>340.71687474828838</v>
      </c>
      <c r="K40" s="7">
        <v>1114.5791381393476</v>
      </c>
      <c r="L40" s="6">
        <v>265.00201369311316</v>
      </c>
      <c r="M40" s="7">
        <v>866.89488521949261</v>
      </c>
      <c r="N40" s="6">
        <v>302.85944422070077</v>
      </c>
      <c r="O40" s="7">
        <v>990.73701167942011</v>
      </c>
      <c r="P40" s="6">
        <v>605.71888844140153</v>
      </c>
      <c r="Q40" s="7">
        <v>1981.4740233588402</v>
      </c>
      <c r="R40" s="6">
        <v>1514.2972211035039</v>
      </c>
      <c r="S40" s="7">
        <v>4953.6850583971</v>
      </c>
      <c r="T40" s="6">
        <v>302.85944422070077</v>
      </c>
      <c r="U40" s="7">
        <v>990.73701167942011</v>
      </c>
      <c r="V40" s="6">
        <f t="shared" si="3"/>
        <v>7003.6246476037049</v>
      </c>
      <c r="W40" s="7">
        <f t="shared" si="4"/>
        <v>22910.793395086588</v>
      </c>
      <c r="AB40" s="1" t="s">
        <v>46</v>
      </c>
      <c r="AC40" s="6">
        <v>7003.6246476037049</v>
      </c>
      <c r="AD40" s="7">
        <v>22910.793395086588</v>
      </c>
    </row>
    <row r="41" spans="1:30">
      <c r="A41" s="1" t="s">
        <v>47</v>
      </c>
      <c r="B41" s="6">
        <v>189.28715263793802</v>
      </c>
      <c r="C41" s="7">
        <v>619.21063229963761</v>
      </c>
      <c r="D41" s="6">
        <v>1968.586387434555</v>
      </c>
      <c r="E41" s="7">
        <v>6439.7905759162304</v>
      </c>
      <c r="F41" s="6">
        <v>795.00604107933952</v>
      </c>
      <c r="G41" s="7">
        <v>2600.6846556584774</v>
      </c>
      <c r="H41" s="6">
        <v>113.5722915827628</v>
      </c>
      <c r="I41" s="7">
        <v>371.52637937978255</v>
      </c>
      <c r="J41" s="6">
        <v>605.71888844140153</v>
      </c>
      <c r="K41" s="7">
        <v>1981.47402335884</v>
      </c>
      <c r="L41" s="6">
        <v>567.86145791381398</v>
      </c>
      <c r="M41" s="7">
        <v>1857.6318968989124</v>
      </c>
      <c r="N41" s="6">
        <v>151.42972211035038</v>
      </c>
      <c r="O41" s="7">
        <v>495.36850583971</v>
      </c>
      <c r="P41" s="6">
        <v>151.42972211035038</v>
      </c>
      <c r="Q41" s="7">
        <v>495.36850583971</v>
      </c>
      <c r="R41" s="6">
        <v>832.86347160692719</v>
      </c>
      <c r="S41" s="7">
        <v>2724.5267821184052</v>
      </c>
      <c r="T41" s="6">
        <v>340.71687474828838</v>
      </c>
      <c r="U41" s="7">
        <v>1114.5791381393476</v>
      </c>
      <c r="V41" s="6">
        <f t="shared" si="3"/>
        <v>5716.4720096657275</v>
      </c>
      <c r="W41" s="7">
        <f t="shared" si="4"/>
        <v>18700.16109544905</v>
      </c>
      <c r="AB41" s="1" t="s">
        <v>47</v>
      </c>
      <c r="AC41" s="6">
        <v>5716.4720096657275</v>
      </c>
      <c r="AD41" s="7">
        <v>18700.161095449053</v>
      </c>
    </row>
    <row r="42" spans="1:30">
      <c r="A42" s="1" t="s">
        <v>48</v>
      </c>
      <c r="B42" s="6">
        <v>0</v>
      </c>
      <c r="C42" s="7">
        <v>0</v>
      </c>
      <c r="D42" s="6">
        <v>416.43173580346354</v>
      </c>
      <c r="E42" s="7">
        <v>1362.2633910592024</v>
      </c>
      <c r="F42" s="6">
        <v>0</v>
      </c>
      <c r="G42" s="7">
        <v>0</v>
      </c>
      <c r="H42" s="6">
        <v>37.857430527587596</v>
      </c>
      <c r="I42" s="7">
        <v>123.8421264599275</v>
      </c>
      <c r="J42" s="6">
        <v>0</v>
      </c>
      <c r="K42" s="7">
        <v>0</v>
      </c>
      <c r="L42" s="6">
        <v>75.714861055175191</v>
      </c>
      <c r="M42" s="7">
        <v>247.684252919855</v>
      </c>
      <c r="N42" s="6">
        <v>113.57229158276279</v>
      </c>
      <c r="O42" s="7">
        <v>371.5263793797825</v>
      </c>
      <c r="P42" s="6">
        <v>37.857430527587596</v>
      </c>
      <c r="Q42" s="7">
        <v>123.8421264599275</v>
      </c>
      <c r="R42" s="6">
        <v>189.28715263793799</v>
      </c>
      <c r="S42" s="7">
        <v>619.2106322996375</v>
      </c>
      <c r="T42" s="6">
        <v>37.857430527587596</v>
      </c>
      <c r="U42" s="7">
        <v>123.8421264599275</v>
      </c>
      <c r="V42" s="6">
        <f t="shared" si="3"/>
        <v>908.57833266210218</v>
      </c>
      <c r="W42" s="7">
        <f t="shared" si="4"/>
        <v>2972.2110350382595</v>
      </c>
      <c r="AB42" s="1" t="s">
        <v>48</v>
      </c>
      <c r="AC42" s="6">
        <v>908.5783326621023</v>
      </c>
      <c r="AD42" s="7">
        <v>2972.21103503826</v>
      </c>
    </row>
    <row r="43" spans="1:30">
      <c r="A43" s="1" t="s">
        <v>49</v>
      </c>
      <c r="B43" s="6">
        <v>0</v>
      </c>
      <c r="C43" s="7">
        <v>0</v>
      </c>
      <c r="D43" s="6">
        <v>113.57229158276279</v>
      </c>
      <c r="E43" s="7">
        <v>371.5263793797825</v>
      </c>
      <c r="F43" s="6">
        <v>0</v>
      </c>
      <c r="G43" s="7">
        <v>0</v>
      </c>
      <c r="H43" s="6">
        <v>0</v>
      </c>
      <c r="I43" s="7">
        <v>0</v>
      </c>
      <c r="J43" s="6">
        <v>0</v>
      </c>
      <c r="K43" s="7">
        <v>0</v>
      </c>
      <c r="L43" s="6">
        <v>0</v>
      </c>
      <c r="M43" s="7">
        <v>0</v>
      </c>
      <c r="N43" s="6">
        <v>0</v>
      </c>
      <c r="O43" s="7">
        <v>0</v>
      </c>
      <c r="P43" s="6">
        <v>0</v>
      </c>
      <c r="Q43" s="7">
        <v>0</v>
      </c>
      <c r="R43" s="6">
        <v>0</v>
      </c>
      <c r="S43" s="7">
        <v>0</v>
      </c>
      <c r="T43" s="6">
        <v>0</v>
      </c>
      <c r="U43" s="7">
        <v>0</v>
      </c>
      <c r="V43" s="6">
        <f t="shared" si="3"/>
        <v>113.57229158276279</v>
      </c>
      <c r="W43" s="7">
        <f t="shared" si="4"/>
        <v>371.5263793797825</v>
      </c>
      <c r="AB43" s="1" t="s">
        <v>49</v>
      </c>
      <c r="AC43" s="6">
        <v>113.57229158276279</v>
      </c>
      <c r="AD43" s="7">
        <v>371.5263793797825</v>
      </c>
    </row>
    <row r="44" spans="1:30">
      <c r="A44" s="1" t="s">
        <v>50</v>
      </c>
      <c r="B44" s="6">
        <v>0</v>
      </c>
      <c r="C44" s="7">
        <v>0</v>
      </c>
      <c r="D44" s="6">
        <v>189.28715263793796</v>
      </c>
      <c r="E44" s="7">
        <v>619.21063229963761</v>
      </c>
      <c r="F44" s="6">
        <v>37.857430527587589</v>
      </c>
      <c r="G44" s="7">
        <v>123.8421264599275</v>
      </c>
      <c r="H44" s="6">
        <v>37.857430527587589</v>
      </c>
      <c r="I44" s="7">
        <v>123.8421264599275</v>
      </c>
      <c r="J44" s="6">
        <v>37.857430527587589</v>
      </c>
      <c r="K44" s="7">
        <v>123.8421264599275</v>
      </c>
      <c r="L44" s="6">
        <v>0</v>
      </c>
      <c r="M44" s="7">
        <v>0</v>
      </c>
      <c r="N44" s="6">
        <v>37.857430527587589</v>
      </c>
      <c r="O44" s="7">
        <v>123.8421264599275</v>
      </c>
      <c r="P44" s="6">
        <v>37.857430527587589</v>
      </c>
      <c r="Q44" s="7">
        <v>123.8421264599275</v>
      </c>
      <c r="R44" s="6">
        <v>265.00201369311316</v>
      </c>
      <c r="S44" s="7">
        <v>866.89488521949261</v>
      </c>
      <c r="T44" s="6">
        <v>37.857430527587589</v>
      </c>
      <c r="U44" s="7">
        <v>123.8421264599275</v>
      </c>
      <c r="V44" s="6">
        <f t="shared" si="3"/>
        <v>681.43374949657675</v>
      </c>
      <c r="W44" s="7">
        <f t="shared" si="4"/>
        <v>2229.1582762786952</v>
      </c>
      <c r="AB44" s="1" t="s">
        <v>50</v>
      </c>
      <c r="AC44" s="6">
        <v>681.43374949657664</v>
      </c>
      <c r="AD44" s="7">
        <v>2229.1582762786952</v>
      </c>
    </row>
    <row r="45" spans="1:30">
      <c r="A45" s="1" t="s">
        <v>51</v>
      </c>
      <c r="B45" s="6">
        <v>75.714861055175191</v>
      </c>
      <c r="C45" s="7">
        <v>247.684252919855</v>
      </c>
      <c r="D45" s="6">
        <v>492.14659685863876</v>
      </c>
      <c r="E45" s="7">
        <v>1609.9476439790576</v>
      </c>
      <c r="F45" s="6">
        <v>113.57229158276277</v>
      </c>
      <c r="G45" s="7">
        <v>371.5263793797825</v>
      </c>
      <c r="H45" s="6">
        <v>113.57229158276277</v>
      </c>
      <c r="I45" s="7">
        <v>371.5263793797825</v>
      </c>
      <c r="J45" s="6">
        <v>37.857430527587596</v>
      </c>
      <c r="K45" s="7">
        <v>123.8421264599275</v>
      </c>
      <c r="L45" s="6">
        <v>75.714861055175191</v>
      </c>
      <c r="M45" s="7">
        <v>247.684252919855</v>
      </c>
      <c r="N45" s="6">
        <v>113.57229158276277</v>
      </c>
      <c r="O45" s="7">
        <v>371.5263793797825</v>
      </c>
      <c r="P45" s="6">
        <v>75.714861055175191</v>
      </c>
      <c r="Q45" s="7">
        <v>247.684252919855</v>
      </c>
      <c r="R45" s="6">
        <v>567.86145791381398</v>
      </c>
      <c r="S45" s="7">
        <v>1857.6318968989126</v>
      </c>
      <c r="T45" s="6">
        <v>113.57229158276277</v>
      </c>
      <c r="U45" s="7">
        <v>371.5263793797825</v>
      </c>
      <c r="V45" s="6">
        <f t="shared" si="3"/>
        <v>1779.2992347966169</v>
      </c>
      <c r="W45" s="7">
        <f t="shared" si="4"/>
        <v>5820.5799436165926</v>
      </c>
      <c r="AB45" s="1" t="s">
        <v>51</v>
      </c>
      <c r="AC45" s="6">
        <v>1779.2992347966169</v>
      </c>
      <c r="AD45" s="7">
        <v>5820.5799436165926</v>
      </c>
    </row>
    <row r="46" spans="1:30">
      <c r="A46" s="1" t="s">
        <v>52</v>
      </c>
      <c r="B46" s="6">
        <v>0</v>
      </c>
      <c r="C46" s="7">
        <v>0</v>
      </c>
      <c r="D46" s="6">
        <v>0</v>
      </c>
      <c r="E46" s="7">
        <v>0</v>
      </c>
      <c r="F46" s="6">
        <v>0</v>
      </c>
      <c r="G46" s="7">
        <v>0</v>
      </c>
      <c r="H46" s="6">
        <v>227.14458316552555</v>
      </c>
      <c r="I46" s="7">
        <v>743.05275875956499</v>
      </c>
      <c r="J46" s="6">
        <v>0</v>
      </c>
      <c r="K46" s="7">
        <v>0</v>
      </c>
      <c r="L46" s="6">
        <v>0</v>
      </c>
      <c r="M46" s="7">
        <v>0</v>
      </c>
      <c r="N46" s="6">
        <v>0</v>
      </c>
      <c r="O46" s="7">
        <v>0</v>
      </c>
      <c r="P46" s="6">
        <v>113.57229158276277</v>
      </c>
      <c r="Q46" s="7">
        <v>371.5263793797825</v>
      </c>
      <c r="R46" s="6">
        <v>0</v>
      </c>
      <c r="S46" s="7">
        <v>0</v>
      </c>
      <c r="T46" s="6">
        <v>0</v>
      </c>
      <c r="U46" s="7">
        <v>0</v>
      </c>
      <c r="V46" s="6">
        <f t="shared" si="3"/>
        <v>340.71687474828832</v>
      </c>
      <c r="W46" s="7">
        <f t="shared" si="4"/>
        <v>1114.5791381393474</v>
      </c>
      <c r="AB46" s="1" t="s">
        <v>52</v>
      </c>
      <c r="AC46" s="6">
        <v>340.71687474828832</v>
      </c>
      <c r="AD46" s="7">
        <v>1114.5791381393476</v>
      </c>
    </row>
    <row r="47" spans="1:30">
      <c r="A47" s="1" t="s">
        <v>53</v>
      </c>
      <c r="B47" s="6">
        <v>75.714861055175191</v>
      </c>
      <c r="C47" s="7">
        <v>247.68425291985503</v>
      </c>
      <c r="D47" s="6">
        <v>265.00201369311321</v>
      </c>
      <c r="E47" s="7">
        <v>866.89488521949272</v>
      </c>
      <c r="F47" s="6">
        <v>37.857430527587596</v>
      </c>
      <c r="G47" s="7">
        <v>123.84212645992751</v>
      </c>
      <c r="H47" s="6">
        <v>75.714861055175191</v>
      </c>
      <c r="I47" s="7">
        <v>247.68425291985503</v>
      </c>
      <c r="J47" s="6">
        <v>0</v>
      </c>
      <c r="K47" s="7">
        <v>0</v>
      </c>
      <c r="L47" s="6">
        <v>37.857430527587596</v>
      </c>
      <c r="M47" s="7">
        <v>123.84212645992751</v>
      </c>
      <c r="N47" s="6">
        <v>75.714861055175191</v>
      </c>
      <c r="O47" s="7">
        <v>247.68425291985503</v>
      </c>
      <c r="P47" s="6">
        <v>0</v>
      </c>
      <c r="Q47" s="7">
        <v>0</v>
      </c>
      <c r="R47" s="6">
        <v>227.14458316552557</v>
      </c>
      <c r="S47" s="7">
        <v>743.05275875956511</v>
      </c>
      <c r="T47" s="6">
        <v>75.714861055175191</v>
      </c>
      <c r="U47" s="7">
        <v>247.68425291985503</v>
      </c>
      <c r="V47" s="6">
        <f t="shared" si="3"/>
        <v>870.72090213451474</v>
      </c>
      <c r="W47" s="7">
        <f t="shared" si="4"/>
        <v>2848.3689085783335</v>
      </c>
      <c r="AB47" s="1" t="s">
        <v>53</v>
      </c>
      <c r="AC47" s="6">
        <v>870.72090213451474</v>
      </c>
      <c r="AD47" s="7">
        <v>2848.368908578333</v>
      </c>
    </row>
    <row r="48" spans="1:30">
      <c r="A48" s="1" t="s">
        <v>54</v>
      </c>
      <c r="B48" s="6">
        <v>37.857430527587596</v>
      </c>
      <c r="C48" s="7">
        <v>123.84212645992751</v>
      </c>
      <c r="D48" s="6">
        <v>0</v>
      </c>
      <c r="E48" s="7">
        <v>0</v>
      </c>
      <c r="F48" s="6">
        <v>0</v>
      </c>
      <c r="G48" s="7">
        <v>0</v>
      </c>
      <c r="H48" s="6">
        <v>0</v>
      </c>
      <c r="I48" s="7">
        <v>0</v>
      </c>
      <c r="J48" s="6">
        <v>0</v>
      </c>
      <c r="K48" s="7">
        <v>0</v>
      </c>
      <c r="L48" s="6">
        <v>0</v>
      </c>
      <c r="M48" s="7">
        <v>0</v>
      </c>
      <c r="N48" s="6">
        <v>0</v>
      </c>
      <c r="O48" s="7">
        <v>0</v>
      </c>
      <c r="P48" s="6">
        <v>0</v>
      </c>
      <c r="Q48" s="7">
        <v>0</v>
      </c>
      <c r="R48" s="6">
        <v>0</v>
      </c>
      <c r="S48" s="7">
        <v>0</v>
      </c>
      <c r="T48" s="6">
        <v>0</v>
      </c>
      <c r="U48" s="7">
        <v>0</v>
      </c>
      <c r="V48" s="6">
        <f t="shared" si="3"/>
        <v>37.857430527587596</v>
      </c>
      <c r="W48" s="7">
        <f t="shared" si="4"/>
        <v>123.84212645992751</v>
      </c>
      <c r="AB48" s="1" t="s">
        <v>54</v>
      </c>
      <c r="AC48" s="6">
        <v>37.857430527587596</v>
      </c>
      <c r="AD48" s="7">
        <v>123.84212645992751</v>
      </c>
    </row>
    <row r="49" spans="1:30">
      <c r="A49" s="1" t="s">
        <v>55</v>
      </c>
      <c r="B49" s="6">
        <v>37.857430527587603</v>
      </c>
      <c r="C49" s="7">
        <v>123.84212645992753</v>
      </c>
      <c r="D49" s="6">
        <v>265.00201369311316</v>
      </c>
      <c r="E49" s="7">
        <v>866.89488521949261</v>
      </c>
      <c r="F49" s="6">
        <v>37.857430527587603</v>
      </c>
      <c r="G49" s="7">
        <v>123.84212645992753</v>
      </c>
      <c r="H49" s="6">
        <v>0</v>
      </c>
      <c r="I49" s="7">
        <v>0</v>
      </c>
      <c r="J49" s="6">
        <v>37.857430527587603</v>
      </c>
      <c r="K49" s="7">
        <v>123.84212645992753</v>
      </c>
      <c r="L49" s="6">
        <v>0</v>
      </c>
      <c r="M49" s="7">
        <v>0</v>
      </c>
      <c r="N49" s="6">
        <v>0</v>
      </c>
      <c r="O49" s="7">
        <v>0</v>
      </c>
      <c r="P49" s="6">
        <v>0</v>
      </c>
      <c r="Q49" s="7">
        <v>0</v>
      </c>
      <c r="R49" s="6">
        <v>1097.8654853000403</v>
      </c>
      <c r="S49" s="7">
        <v>3591.4216673378978</v>
      </c>
      <c r="T49" s="6">
        <v>37.857430527587603</v>
      </c>
      <c r="U49" s="7">
        <v>123.84212645992753</v>
      </c>
      <c r="V49" s="6">
        <f t="shared" si="3"/>
        <v>1514.2972211035039</v>
      </c>
      <c r="W49" s="7">
        <f t="shared" si="4"/>
        <v>4953.6850583971009</v>
      </c>
      <c r="AB49" s="1" t="s">
        <v>55</v>
      </c>
      <c r="AC49" s="6">
        <v>1514.2972211035039</v>
      </c>
      <c r="AD49" s="7">
        <v>4953.6850583971009</v>
      </c>
    </row>
    <row r="50" spans="1:30">
      <c r="A50" s="1" t="s">
        <v>56</v>
      </c>
      <c r="B50" s="6">
        <v>37.857430527587596</v>
      </c>
      <c r="C50" s="7">
        <v>123.84212645992751</v>
      </c>
      <c r="D50" s="6">
        <v>757.14861055175186</v>
      </c>
      <c r="E50" s="7">
        <v>2476.84252919855</v>
      </c>
      <c r="F50" s="6">
        <v>227.14458316552555</v>
      </c>
      <c r="G50" s="7">
        <v>743.05275875956511</v>
      </c>
      <c r="H50" s="6">
        <v>113.57229158276277</v>
      </c>
      <c r="I50" s="7">
        <v>371.52637937978255</v>
      </c>
      <c r="J50" s="6">
        <v>151.42972211035038</v>
      </c>
      <c r="K50" s="7">
        <v>495.36850583971005</v>
      </c>
      <c r="L50" s="6">
        <v>151.42972211035038</v>
      </c>
      <c r="M50" s="7">
        <v>495.36850583971005</v>
      </c>
      <c r="N50" s="6">
        <v>37.857430527587596</v>
      </c>
      <c r="O50" s="7">
        <v>123.84212645992751</v>
      </c>
      <c r="P50" s="6">
        <v>265.00201369311316</v>
      </c>
      <c r="Q50" s="7">
        <v>866.89488521949261</v>
      </c>
      <c r="R50" s="6">
        <v>340.71687474828838</v>
      </c>
      <c r="S50" s="7">
        <v>1114.5791381393476</v>
      </c>
      <c r="T50" s="6">
        <v>454.28916633105109</v>
      </c>
      <c r="U50" s="7">
        <v>1486.1055175191302</v>
      </c>
      <c r="V50" s="6">
        <f t="shared" si="3"/>
        <v>2536.4478453483689</v>
      </c>
      <c r="W50" s="7">
        <f t="shared" si="4"/>
        <v>8297.4224728151439</v>
      </c>
      <c r="AB50" s="1" t="s">
        <v>56</v>
      </c>
      <c r="AC50" s="6">
        <v>2536.4478453483689</v>
      </c>
      <c r="AD50" s="7">
        <v>8297.4224728151439</v>
      </c>
    </row>
    <row r="51" spans="1:30">
      <c r="A51" s="1" t="s">
        <v>57</v>
      </c>
      <c r="B51" s="6">
        <v>0</v>
      </c>
      <c r="C51" s="7">
        <v>0</v>
      </c>
      <c r="D51" s="6">
        <v>340.71687474828838</v>
      </c>
      <c r="E51" s="7">
        <v>1114.5791381393476</v>
      </c>
      <c r="F51" s="6">
        <v>0</v>
      </c>
      <c r="G51" s="7">
        <v>0</v>
      </c>
      <c r="H51" s="6">
        <v>0</v>
      </c>
      <c r="I51" s="7">
        <v>0</v>
      </c>
      <c r="J51" s="6">
        <v>0</v>
      </c>
      <c r="K51" s="7">
        <v>0</v>
      </c>
      <c r="L51" s="6">
        <v>0</v>
      </c>
      <c r="M51" s="7">
        <v>0</v>
      </c>
      <c r="N51" s="6">
        <v>37.857430527587596</v>
      </c>
      <c r="O51" s="7">
        <v>123.84212645992751</v>
      </c>
      <c r="P51" s="6">
        <v>0</v>
      </c>
      <c r="Q51" s="7">
        <v>0</v>
      </c>
      <c r="R51" s="6">
        <v>75.714861055175191</v>
      </c>
      <c r="S51" s="7">
        <v>247.68425291985503</v>
      </c>
      <c r="T51" s="6">
        <v>37.857430527587596</v>
      </c>
      <c r="U51" s="7">
        <v>123.84212645992751</v>
      </c>
      <c r="V51" s="6">
        <f t="shared" si="3"/>
        <v>492.14659685863882</v>
      </c>
      <c r="W51" s="7">
        <f t="shared" si="4"/>
        <v>1609.9476439790578</v>
      </c>
      <c r="AB51" s="1" t="s">
        <v>57</v>
      </c>
      <c r="AC51" s="6">
        <v>492.14659685863876</v>
      </c>
      <c r="AD51" s="7">
        <v>1609.9476439790576</v>
      </c>
    </row>
    <row r="52" spans="1:30">
      <c r="A52" s="1" t="s">
        <v>58</v>
      </c>
      <c r="B52" s="6">
        <v>0</v>
      </c>
      <c r="C52" s="7">
        <v>0</v>
      </c>
      <c r="D52" s="6">
        <v>113.57229158276279</v>
      </c>
      <c r="E52" s="7">
        <v>371.52637937978255</v>
      </c>
      <c r="F52" s="6">
        <v>0</v>
      </c>
      <c r="G52" s="7">
        <v>0</v>
      </c>
      <c r="H52" s="6">
        <v>0</v>
      </c>
      <c r="I52" s="7">
        <v>0</v>
      </c>
      <c r="J52" s="6">
        <v>0</v>
      </c>
      <c r="K52" s="7">
        <v>0</v>
      </c>
      <c r="L52" s="6">
        <v>0</v>
      </c>
      <c r="M52" s="7">
        <v>0</v>
      </c>
      <c r="N52" s="6">
        <v>75.714861055175206</v>
      </c>
      <c r="O52" s="7">
        <v>247.68425291985506</v>
      </c>
      <c r="P52" s="6">
        <v>0</v>
      </c>
      <c r="Q52" s="7">
        <v>0</v>
      </c>
      <c r="R52" s="6">
        <v>0</v>
      </c>
      <c r="S52" s="7">
        <v>0</v>
      </c>
      <c r="T52" s="6">
        <v>0</v>
      </c>
      <c r="U52" s="7">
        <v>0</v>
      </c>
      <c r="V52" s="6">
        <f t="shared" si="3"/>
        <v>189.28715263793799</v>
      </c>
      <c r="W52" s="7">
        <f t="shared" si="4"/>
        <v>619.21063229963761</v>
      </c>
      <c r="AB52" s="1" t="s">
        <v>58</v>
      </c>
      <c r="AC52" s="6">
        <v>189.28715263793799</v>
      </c>
      <c r="AD52" s="7">
        <v>619.21063229963761</v>
      </c>
    </row>
    <row r="53" spans="1:30">
      <c r="A53" s="2" t="s">
        <v>59</v>
      </c>
      <c r="B53" s="8">
        <f t="shared" ref="B53:W53" si="5">SUM(B34:B52)</f>
        <v>832.86347160692708</v>
      </c>
      <c r="C53" s="4">
        <f t="shared" si="5"/>
        <v>2724.5267821184052</v>
      </c>
      <c r="D53" s="8">
        <f t="shared" si="5"/>
        <v>9729.3596455900115</v>
      </c>
      <c r="E53" s="4">
        <f t="shared" si="5"/>
        <v>31827.426500201364</v>
      </c>
      <c r="F53" s="8">
        <f t="shared" si="5"/>
        <v>2536.4478453483684</v>
      </c>
      <c r="G53" s="4">
        <f t="shared" si="5"/>
        <v>8297.4224728151421</v>
      </c>
      <c r="H53" s="8">
        <f t="shared" si="5"/>
        <v>1287.1526379379779</v>
      </c>
      <c r="I53" s="4">
        <f t="shared" si="5"/>
        <v>4210.6322996375357</v>
      </c>
      <c r="J53" s="8">
        <f t="shared" si="5"/>
        <v>1287.1526379379784</v>
      </c>
      <c r="K53" s="4">
        <f t="shared" si="5"/>
        <v>4210.6322996375347</v>
      </c>
      <c r="L53" s="8">
        <f t="shared" si="5"/>
        <v>1362.8674989931535</v>
      </c>
      <c r="M53" s="4">
        <f t="shared" si="5"/>
        <v>4458.3165525573904</v>
      </c>
      <c r="N53" s="8">
        <f t="shared" si="5"/>
        <v>1135.7229158276277</v>
      </c>
      <c r="O53" s="4">
        <f t="shared" si="5"/>
        <v>3715.2637937978252</v>
      </c>
      <c r="P53" s="8">
        <f t="shared" si="5"/>
        <v>1552.1546516310916</v>
      </c>
      <c r="Q53" s="4">
        <f t="shared" si="5"/>
        <v>5077.5271848570274</v>
      </c>
      <c r="R53" s="8">
        <f t="shared" si="5"/>
        <v>6360.0483286347162</v>
      </c>
      <c r="S53" s="4">
        <f t="shared" si="5"/>
        <v>20805.477245267819</v>
      </c>
      <c r="T53" s="8">
        <f t="shared" si="5"/>
        <v>1741.4418042690293</v>
      </c>
      <c r="U53" s="4">
        <f t="shared" si="5"/>
        <v>5696.7378171566652</v>
      </c>
      <c r="V53" s="8">
        <f t="shared" si="5"/>
        <v>27825.211437776881</v>
      </c>
      <c r="W53" s="4">
        <f t="shared" si="5"/>
        <v>91023.962948046712</v>
      </c>
      <c r="X53" s="3"/>
      <c r="Y53" s="3"/>
      <c r="Z53" s="3"/>
      <c r="AA53" s="3"/>
      <c r="AB53" s="2" t="s">
        <v>59</v>
      </c>
      <c r="AC53" s="8">
        <f>SUM(AC34:AC52)</f>
        <v>27825.211437776881</v>
      </c>
      <c r="AD53" s="4">
        <f>SUM(AD34:AD52)</f>
        <v>91023.962948046727</v>
      </c>
    </row>
    <row r="54" spans="1:30">
      <c r="A54" s="2" t="s">
        <v>60</v>
      </c>
      <c r="B54" s="8">
        <f t="shared" ref="B54:W54" si="6">+B33+B53</f>
        <v>8328.6347160692803</v>
      </c>
      <c r="C54" s="4">
        <f t="shared" si="6"/>
        <v>27245.267821184047</v>
      </c>
      <c r="D54" s="8">
        <f t="shared" si="6"/>
        <v>39068.868304470408</v>
      </c>
      <c r="E54" s="4">
        <f t="shared" si="6"/>
        <v>127805.07450664509</v>
      </c>
      <c r="F54" s="8">
        <f t="shared" si="6"/>
        <v>12492.952074103903</v>
      </c>
      <c r="G54" s="4">
        <f t="shared" si="6"/>
        <v>40867.901731776088</v>
      </c>
      <c r="H54" s="8">
        <f t="shared" si="6"/>
        <v>7912.2029802658053</v>
      </c>
      <c r="I54" s="4">
        <f t="shared" si="6"/>
        <v>25883.004430124842</v>
      </c>
      <c r="J54" s="8">
        <f t="shared" si="6"/>
        <v>10524.36568666936</v>
      </c>
      <c r="K54" s="4">
        <f t="shared" si="6"/>
        <v>34428.111155859835</v>
      </c>
      <c r="L54" s="8">
        <f t="shared" si="6"/>
        <v>8442.2070076520358</v>
      </c>
      <c r="M54" s="4">
        <f t="shared" si="6"/>
        <v>27616.794200563832</v>
      </c>
      <c r="N54" s="8">
        <f t="shared" si="6"/>
        <v>10259.363672976237</v>
      </c>
      <c r="O54" s="4">
        <f t="shared" si="6"/>
        <v>33561.216270640347</v>
      </c>
      <c r="P54" s="8">
        <f t="shared" si="6"/>
        <v>8707.2090213451447</v>
      </c>
      <c r="Q54" s="4">
        <f t="shared" si="6"/>
        <v>28483.689085783324</v>
      </c>
      <c r="R54" s="8">
        <f t="shared" si="6"/>
        <v>27711.639146194124</v>
      </c>
      <c r="S54" s="4">
        <f t="shared" si="6"/>
        <v>90652.436568666933</v>
      </c>
      <c r="T54" s="8">
        <f t="shared" si="6"/>
        <v>12152.235199355626</v>
      </c>
      <c r="U54" s="4">
        <f t="shared" si="6"/>
        <v>39753.322593636723</v>
      </c>
      <c r="V54" s="8">
        <f t="shared" si="6"/>
        <v>145599.67780910194</v>
      </c>
      <c r="W54" s="4">
        <f t="shared" si="6"/>
        <v>476296.8183648811</v>
      </c>
      <c r="X54" s="3"/>
      <c r="Y54" s="3"/>
      <c r="Z54" s="3"/>
      <c r="AA54" s="3"/>
      <c r="AB54" s="2" t="s">
        <v>60</v>
      </c>
      <c r="AC54" s="8">
        <f>+AC33+AC53</f>
        <v>145599.60008054774</v>
      </c>
      <c r="AD54" s="4">
        <f>+AD33+AD53</f>
        <v>476296.81579540879</v>
      </c>
    </row>
    <row r="55" spans="1:30">
      <c r="A55" s="1" t="s">
        <v>61</v>
      </c>
      <c r="B55" s="6">
        <v>719.29118002416442</v>
      </c>
      <c r="C55" s="7">
        <v>2353.0004027386226</v>
      </c>
      <c r="D55" s="6">
        <v>2309.3032621828434</v>
      </c>
      <c r="E55" s="7">
        <v>7554.3697140555778</v>
      </c>
      <c r="F55" s="6">
        <v>1362.8674989931533</v>
      </c>
      <c r="G55" s="7">
        <v>4458.3165525573895</v>
      </c>
      <c r="H55" s="6">
        <v>1287.1526379379782</v>
      </c>
      <c r="I55" s="7">
        <v>4210.6322996375347</v>
      </c>
      <c r="J55" s="6">
        <v>757.14861055175197</v>
      </c>
      <c r="K55" s="7">
        <v>2476.84252919855</v>
      </c>
      <c r="L55" s="6">
        <v>870.72090213451463</v>
      </c>
      <c r="M55" s="7">
        <v>2848.3689085783321</v>
      </c>
      <c r="N55" s="6">
        <v>1135.722915827628</v>
      </c>
      <c r="O55" s="7">
        <v>3715.2637937978252</v>
      </c>
      <c r="P55" s="6">
        <v>1552.1546516310914</v>
      </c>
      <c r="Q55" s="7">
        <v>5077.5271848570274</v>
      </c>
      <c r="R55" s="6">
        <v>0</v>
      </c>
      <c r="S55" s="7">
        <v>0</v>
      </c>
      <c r="T55" s="6">
        <v>719.29118002416442</v>
      </c>
      <c r="U55" s="7">
        <v>2353.0004027386226</v>
      </c>
      <c r="V55" s="6">
        <f t="shared" ref="V55:V58" si="7">+B55+D55+F55+H55+J55+L55+N55+P55+R55+T55</f>
        <v>10713.652839307289</v>
      </c>
      <c r="W55" s="7">
        <f t="shared" ref="W55:W58" si="8">+C55+E55+G55+I55+K55+M55+O55+Q55+S55+U55</f>
        <v>35047.321788159483</v>
      </c>
      <c r="AB55" s="1" t="s">
        <v>61</v>
      </c>
      <c r="AC55" s="6">
        <v>10713.652839307289</v>
      </c>
      <c r="AD55" s="7">
        <v>35047.321788159483</v>
      </c>
    </row>
    <row r="56" spans="1:30">
      <c r="A56" s="1" t="s">
        <v>62</v>
      </c>
      <c r="B56" s="6">
        <v>0</v>
      </c>
      <c r="C56" s="7">
        <v>0</v>
      </c>
      <c r="D56" s="6">
        <v>0</v>
      </c>
      <c r="E56" s="7">
        <v>0</v>
      </c>
      <c r="F56" s="6">
        <v>0</v>
      </c>
      <c r="G56" s="7">
        <v>0</v>
      </c>
      <c r="H56" s="6">
        <v>0</v>
      </c>
      <c r="I56" s="7">
        <v>0</v>
      </c>
      <c r="J56" s="6">
        <v>0</v>
      </c>
      <c r="K56" s="7">
        <v>0</v>
      </c>
      <c r="L56" s="6">
        <v>0</v>
      </c>
      <c r="M56" s="7">
        <v>0</v>
      </c>
      <c r="N56" s="6">
        <v>0</v>
      </c>
      <c r="O56" s="7">
        <v>0</v>
      </c>
      <c r="P56" s="6">
        <v>0</v>
      </c>
      <c r="Q56" s="7">
        <v>0</v>
      </c>
      <c r="R56" s="6">
        <v>0</v>
      </c>
      <c r="S56" s="7">
        <v>0</v>
      </c>
      <c r="T56" s="6">
        <v>0</v>
      </c>
      <c r="U56" s="7">
        <v>0</v>
      </c>
      <c r="V56" s="6">
        <f t="shared" si="7"/>
        <v>0</v>
      </c>
      <c r="W56" s="7">
        <f t="shared" si="8"/>
        <v>0</v>
      </c>
      <c r="AB56" s="1" t="s">
        <v>62</v>
      </c>
      <c r="AC56" s="6">
        <v>0</v>
      </c>
      <c r="AD56" s="7">
        <v>0</v>
      </c>
    </row>
    <row r="57" spans="1:30">
      <c r="A57" s="1" t="s">
        <v>63</v>
      </c>
      <c r="B57" s="6">
        <v>0</v>
      </c>
      <c r="C57" s="7">
        <v>0</v>
      </c>
      <c r="D57" s="6">
        <v>946.43576318968974</v>
      </c>
      <c r="E57" s="7">
        <v>3096.0531614981874</v>
      </c>
      <c r="F57" s="6">
        <v>0</v>
      </c>
      <c r="G57" s="7">
        <v>0</v>
      </c>
      <c r="H57" s="6">
        <v>37.857430527587589</v>
      </c>
      <c r="I57" s="7">
        <v>123.8421264599275</v>
      </c>
      <c r="J57" s="6">
        <v>0</v>
      </c>
      <c r="K57" s="7">
        <v>0</v>
      </c>
      <c r="L57" s="6">
        <v>0</v>
      </c>
      <c r="M57" s="7">
        <v>0</v>
      </c>
      <c r="N57" s="6">
        <v>0</v>
      </c>
      <c r="O57" s="7">
        <v>0</v>
      </c>
      <c r="P57" s="6">
        <v>0</v>
      </c>
      <c r="Q57" s="7">
        <v>0</v>
      </c>
      <c r="R57" s="6">
        <v>227.14458316552555</v>
      </c>
      <c r="S57" s="7">
        <v>743.05275875956499</v>
      </c>
      <c r="T57" s="6">
        <v>37.857430527587589</v>
      </c>
      <c r="U57" s="7">
        <v>123.8421264599275</v>
      </c>
      <c r="V57" s="6">
        <f t="shared" si="7"/>
        <v>1249.2952074103905</v>
      </c>
      <c r="W57" s="7">
        <f t="shared" si="8"/>
        <v>4086.7901731776074</v>
      </c>
      <c r="AB57" s="1" t="s">
        <v>63</v>
      </c>
      <c r="AC57" s="6">
        <v>1249.2952074103905</v>
      </c>
      <c r="AD57" s="7">
        <v>4086.7901731776074</v>
      </c>
    </row>
    <row r="58" spans="1:30">
      <c r="A58" s="1" t="s">
        <v>64</v>
      </c>
      <c r="B58" s="6">
        <v>0</v>
      </c>
      <c r="C58" s="7">
        <v>0</v>
      </c>
      <c r="D58" s="6">
        <v>0</v>
      </c>
      <c r="E58" s="7">
        <v>0</v>
      </c>
      <c r="F58" s="6">
        <v>0</v>
      </c>
      <c r="G58" s="7">
        <v>0</v>
      </c>
      <c r="H58" s="6">
        <v>0</v>
      </c>
      <c r="I58" s="7">
        <v>0</v>
      </c>
      <c r="J58" s="6">
        <v>0</v>
      </c>
      <c r="K58" s="7">
        <v>0</v>
      </c>
      <c r="L58" s="6">
        <v>0</v>
      </c>
      <c r="M58" s="7">
        <v>0</v>
      </c>
      <c r="N58" s="6">
        <v>0</v>
      </c>
      <c r="O58" s="7">
        <v>0</v>
      </c>
      <c r="P58" s="6">
        <v>0</v>
      </c>
      <c r="Q58" s="7">
        <v>0</v>
      </c>
      <c r="R58" s="6">
        <v>0</v>
      </c>
      <c r="S58" s="7">
        <v>0</v>
      </c>
      <c r="T58" s="6">
        <v>0</v>
      </c>
      <c r="U58" s="7">
        <v>0</v>
      </c>
      <c r="V58" s="6">
        <f t="shared" si="7"/>
        <v>0</v>
      </c>
      <c r="W58" s="7">
        <f t="shared" si="8"/>
        <v>0</v>
      </c>
      <c r="AB58" s="1" t="s">
        <v>64</v>
      </c>
      <c r="AC58" s="6">
        <v>0</v>
      </c>
      <c r="AD58" s="7">
        <v>0</v>
      </c>
    </row>
    <row r="59" spans="1:30">
      <c r="A59" s="2" t="s">
        <v>65</v>
      </c>
      <c r="B59" s="8">
        <f t="shared" ref="B59:W59" si="9">+B55+B56+B57+B58</f>
        <v>719.29118002416442</v>
      </c>
      <c r="C59" s="4">
        <f t="shared" si="9"/>
        <v>2353.0004027386226</v>
      </c>
      <c r="D59" s="8">
        <f t="shared" si="9"/>
        <v>3255.739025372533</v>
      </c>
      <c r="E59" s="4">
        <f t="shared" si="9"/>
        <v>10650.422875553766</v>
      </c>
      <c r="F59" s="8">
        <f t="shared" si="9"/>
        <v>1362.8674989931533</v>
      </c>
      <c r="G59" s="4">
        <f t="shared" si="9"/>
        <v>4458.3165525573895</v>
      </c>
      <c r="H59" s="8">
        <f t="shared" si="9"/>
        <v>1325.0100684655658</v>
      </c>
      <c r="I59" s="4">
        <f t="shared" si="9"/>
        <v>4334.4744260974621</v>
      </c>
      <c r="J59" s="8">
        <f t="shared" si="9"/>
        <v>757.14861055175197</v>
      </c>
      <c r="K59" s="4">
        <f t="shared" si="9"/>
        <v>2476.84252919855</v>
      </c>
      <c r="L59" s="8">
        <f t="shared" si="9"/>
        <v>870.72090213451463</v>
      </c>
      <c r="M59" s="4">
        <f t="shared" si="9"/>
        <v>2848.3689085783321</v>
      </c>
      <c r="N59" s="8">
        <f t="shared" si="9"/>
        <v>1135.722915827628</v>
      </c>
      <c r="O59" s="4">
        <f t="shared" si="9"/>
        <v>3715.2637937978252</v>
      </c>
      <c r="P59" s="8">
        <f t="shared" si="9"/>
        <v>1552.1546516310914</v>
      </c>
      <c r="Q59" s="4">
        <f t="shared" si="9"/>
        <v>5077.5271848570274</v>
      </c>
      <c r="R59" s="8">
        <f t="shared" si="9"/>
        <v>227.14458316552555</v>
      </c>
      <c r="S59" s="4">
        <f t="shared" si="9"/>
        <v>743.05275875956499</v>
      </c>
      <c r="T59" s="8">
        <f t="shared" si="9"/>
        <v>757.14861055175197</v>
      </c>
      <c r="U59" s="4">
        <f t="shared" si="9"/>
        <v>2476.84252919855</v>
      </c>
      <c r="V59" s="8">
        <f t="shared" si="9"/>
        <v>11962.94804671768</v>
      </c>
      <c r="W59" s="4">
        <f t="shared" si="9"/>
        <v>39134.11196133709</v>
      </c>
      <c r="X59" s="3"/>
      <c r="Y59" s="3"/>
      <c r="Z59" s="3"/>
      <c r="AA59" s="3"/>
      <c r="AB59" s="2" t="s">
        <v>65</v>
      </c>
      <c r="AC59" s="8">
        <f>SUM(AC55:AC58)</f>
        <v>11962.94804671768</v>
      </c>
      <c r="AD59" s="4">
        <f>SUM(AD55:AD58)</f>
        <v>39134.11196133709</v>
      </c>
    </row>
    <row r="60" spans="1:30">
      <c r="A60" s="1" t="s">
        <v>66</v>
      </c>
      <c r="B60" s="6">
        <v>0</v>
      </c>
      <c r="C60" s="7">
        <v>0</v>
      </c>
      <c r="D60" s="6">
        <v>0</v>
      </c>
      <c r="E60" s="7">
        <v>0</v>
      </c>
      <c r="F60" s="6">
        <v>0</v>
      </c>
      <c r="G60" s="7">
        <v>0</v>
      </c>
      <c r="H60" s="6">
        <v>3747.8856222311724</v>
      </c>
      <c r="I60" s="7">
        <v>12260.370519532824</v>
      </c>
      <c r="J60" s="6">
        <v>3823.6004832863478</v>
      </c>
      <c r="K60" s="7">
        <v>12508.054772452679</v>
      </c>
      <c r="L60" s="6">
        <v>3634.3133306484092</v>
      </c>
      <c r="M60" s="7">
        <v>11888.84414015304</v>
      </c>
      <c r="N60" s="6">
        <v>4050.7450664518728</v>
      </c>
      <c r="O60" s="7">
        <v>13251.107531212243</v>
      </c>
      <c r="P60" s="6">
        <v>0</v>
      </c>
      <c r="Q60" s="7">
        <v>0</v>
      </c>
      <c r="R60" s="6">
        <v>0</v>
      </c>
      <c r="S60" s="7">
        <v>0</v>
      </c>
      <c r="T60" s="6">
        <v>2687.8775674587196</v>
      </c>
      <c r="U60" s="7">
        <v>8792.7909786548535</v>
      </c>
      <c r="V60" s="6">
        <f t="shared" ref="V60:V61" si="10">+B60+D60+F60+H60+J60+L60+N60+P60+R60+T60</f>
        <v>17944.422070076522</v>
      </c>
      <c r="W60" s="7">
        <f t="shared" ref="W60:W61" si="11">+C60+E60+G60+I60+K60+M60+O60+Q60+S60+U60</f>
        <v>58701.167942005639</v>
      </c>
      <c r="AB60" s="1" t="s">
        <v>66</v>
      </c>
      <c r="AC60" s="6">
        <v>17944.422070076522</v>
      </c>
      <c r="AD60" s="7">
        <v>58701.167942005639</v>
      </c>
    </row>
    <row r="61" spans="1:30">
      <c r="A61" s="1" t="s">
        <v>67</v>
      </c>
      <c r="B61" s="6">
        <v>3975.0302053966971</v>
      </c>
      <c r="C61" s="7">
        <v>13003.423278292386</v>
      </c>
      <c r="D61" s="6">
        <v>492.14659685863865</v>
      </c>
      <c r="E61" s="7">
        <v>1609.9476439790574</v>
      </c>
      <c r="F61" s="6">
        <v>3142.1667337897702</v>
      </c>
      <c r="G61" s="7">
        <v>10278.896496173982</v>
      </c>
      <c r="H61" s="6">
        <v>0</v>
      </c>
      <c r="I61" s="7">
        <v>0</v>
      </c>
      <c r="J61" s="6">
        <v>0</v>
      </c>
      <c r="K61" s="7">
        <v>0</v>
      </c>
      <c r="L61" s="6">
        <v>0</v>
      </c>
      <c r="M61" s="7">
        <v>0</v>
      </c>
      <c r="N61" s="6">
        <v>0</v>
      </c>
      <c r="O61" s="7">
        <v>0</v>
      </c>
      <c r="P61" s="6">
        <v>2460.7329842931931</v>
      </c>
      <c r="Q61" s="7">
        <v>8049.7382198952873</v>
      </c>
      <c r="R61" s="6">
        <v>2422.8755537656057</v>
      </c>
      <c r="S61" s="7">
        <v>7925.8960934353599</v>
      </c>
      <c r="T61" s="6">
        <v>0</v>
      </c>
      <c r="U61" s="7">
        <v>0</v>
      </c>
      <c r="V61" s="6">
        <f t="shared" si="10"/>
        <v>12492.952074103903</v>
      </c>
      <c r="W61" s="7">
        <f t="shared" si="11"/>
        <v>40867.901731776074</v>
      </c>
      <c r="AB61" s="1" t="s">
        <v>67</v>
      </c>
      <c r="AC61" s="6">
        <v>12492.952074103905</v>
      </c>
      <c r="AD61" s="7">
        <v>40867.901731776074</v>
      </c>
    </row>
    <row r="62" spans="1:30">
      <c r="A62" s="2" t="s">
        <v>68</v>
      </c>
      <c r="B62" s="8">
        <f t="shared" ref="B62:W62" si="12">+B60+B61</f>
        <v>3975.0302053966971</v>
      </c>
      <c r="C62" s="4">
        <f t="shared" si="12"/>
        <v>13003.423278292386</v>
      </c>
      <c r="D62" s="8">
        <f t="shared" si="12"/>
        <v>492.14659685863865</v>
      </c>
      <c r="E62" s="4">
        <f t="shared" si="12"/>
        <v>1609.9476439790574</v>
      </c>
      <c r="F62" s="8">
        <f t="shared" si="12"/>
        <v>3142.1667337897702</v>
      </c>
      <c r="G62" s="4">
        <f t="shared" si="12"/>
        <v>10278.896496173982</v>
      </c>
      <c r="H62" s="8">
        <f t="shared" si="12"/>
        <v>3747.8856222311724</v>
      </c>
      <c r="I62" s="4">
        <f t="shared" si="12"/>
        <v>12260.370519532824</v>
      </c>
      <c r="J62" s="8">
        <f t="shared" si="12"/>
        <v>3823.6004832863478</v>
      </c>
      <c r="K62" s="4">
        <f t="shared" si="12"/>
        <v>12508.054772452679</v>
      </c>
      <c r="L62" s="8">
        <f t="shared" si="12"/>
        <v>3634.3133306484092</v>
      </c>
      <c r="M62" s="4">
        <f t="shared" si="12"/>
        <v>11888.84414015304</v>
      </c>
      <c r="N62" s="8">
        <f t="shared" si="12"/>
        <v>4050.7450664518728</v>
      </c>
      <c r="O62" s="4">
        <f t="shared" si="12"/>
        <v>13251.107531212243</v>
      </c>
      <c r="P62" s="8">
        <f t="shared" si="12"/>
        <v>2460.7329842931931</v>
      </c>
      <c r="Q62" s="4">
        <f t="shared" si="12"/>
        <v>8049.7382198952873</v>
      </c>
      <c r="R62" s="8">
        <f t="shared" si="12"/>
        <v>2422.8755537656057</v>
      </c>
      <c r="S62" s="4">
        <f t="shared" si="12"/>
        <v>7925.8960934353599</v>
      </c>
      <c r="T62" s="8">
        <f t="shared" si="12"/>
        <v>2687.8775674587196</v>
      </c>
      <c r="U62" s="4">
        <f t="shared" si="12"/>
        <v>8792.7909786548535</v>
      </c>
      <c r="V62" s="8">
        <f t="shared" si="12"/>
        <v>30437.374144180423</v>
      </c>
      <c r="W62" s="4">
        <f t="shared" si="12"/>
        <v>99569.06967378172</v>
      </c>
      <c r="X62" s="3"/>
      <c r="Y62" s="3"/>
      <c r="Z62" s="3"/>
      <c r="AA62" s="3"/>
      <c r="AB62" s="2" t="s">
        <v>68</v>
      </c>
      <c r="AC62" s="8">
        <f>+AC60+AC61</f>
        <v>30437.374144180427</v>
      </c>
      <c r="AD62" s="4">
        <f>+AD60+AD61</f>
        <v>99569.06967378172</v>
      </c>
    </row>
    <row r="63" spans="1:30">
      <c r="A63" s="1" t="s">
        <v>69</v>
      </c>
      <c r="B63" s="6">
        <v>0</v>
      </c>
      <c r="C63" s="7">
        <v>0</v>
      </c>
      <c r="D63" s="6">
        <v>0</v>
      </c>
      <c r="E63" s="7">
        <v>0</v>
      </c>
      <c r="F63" s="6">
        <v>0</v>
      </c>
      <c r="G63" s="7">
        <v>0</v>
      </c>
      <c r="H63" s="6">
        <v>0</v>
      </c>
      <c r="I63" s="7">
        <v>0</v>
      </c>
      <c r="J63" s="6">
        <v>0</v>
      </c>
      <c r="K63" s="7">
        <v>0</v>
      </c>
      <c r="L63" s="6">
        <v>0</v>
      </c>
      <c r="M63" s="7">
        <v>0</v>
      </c>
      <c r="N63" s="6">
        <v>0</v>
      </c>
      <c r="O63" s="7">
        <v>0</v>
      </c>
      <c r="P63" s="6">
        <v>0</v>
      </c>
      <c r="Q63" s="7">
        <v>0</v>
      </c>
      <c r="R63" s="6">
        <v>0</v>
      </c>
      <c r="S63" s="7">
        <v>0</v>
      </c>
      <c r="T63" s="6">
        <v>0</v>
      </c>
      <c r="U63" s="7">
        <v>0</v>
      </c>
      <c r="V63" s="6">
        <f t="shared" ref="V63" si="13">+B63+D63+F63+H63+J63+L63+N63+P63+R63+T63</f>
        <v>0</v>
      </c>
      <c r="W63" s="7">
        <f t="shared" ref="W63" si="14">+C63+E63+G63+I63+K63+M63+O63+Q63+S63+U63</f>
        <v>0</v>
      </c>
      <c r="AB63" s="1" t="s">
        <v>69</v>
      </c>
      <c r="AC63" s="6">
        <v>0</v>
      </c>
      <c r="AD63" s="7">
        <v>0</v>
      </c>
    </row>
    <row r="64" spans="1:30">
      <c r="A64" s="2" t="s">
        <v>70</v>
      </c>
      <c r="B64" s="8">
        <f t="shared" ref="B64:W64" si="15">+B63</f>
        <v>0</v>
      </c>
      <c r="C64" s="4">
        <f t="shared" si="15"/>
        <v>0</v>
      </c>
      <c r="D64" s="8">
        <f t="shared" si="15"/>
        <v>0</v>
      </c>
      <c r="E64" s="4">
        <f t="shared" si="15"/>
        <v>0</v>
      </c>
      <c r="F64" s="8">
        <f t="shared" si="15"/>
        <v>0</v>
      </c>
      <c r="G64" s="4">
        <f t="shared" si="15"/>
        <v>0</v>
      </c>
      <c r="H64" s="8">
        <f t="shared" si="15"/>
        <v>0</v>
      </c>
      <c r="I64" s="4">
        <f t="shared" si="15"/>
        <v>0</v>
      </c>
      <c r="J64" s="8">
        <f t="shared" si="15"/>
        <v>0</v>
      </c>
      <c r="K64" s="4">
        <f t="shared" si="15"/>
        <v>0</v>
      </c>
      <c r="L64" s="8">
        <f t="shared" si="15"/>
        <v>0</v>
      </c>
      <c r="M64" s="4">
        <f t="shared" si="15"/>
        <v>0</v>
      </c>
      <c r="N64" s="8">
        <f t="shared" si="15"/>
        <v>0</v>
      </c>
      <c r="O64" s="4">
        <f t="shared" si="15"/>
        <v>0</v>
      </c>
      <c r="P64" s="8">
        <f t="shared" si="15"/>
        <v>0</v>
      </c>
      <c r="Q64" s="4">
        <f t="shared" si="15"/>
        <v>0</v>
      </c>
      <c r="R64" s="8">
        <f t="shared" si="15"/>
        <v>0</v>
      </c>
      <c r="S64" s="4">
        <f t="shared" si="15"/>
        <v>0</v>
      </c>
      <c r="T64" s="8">
        <f t="shared" si="15"/>
        <v>0</v>
      </c>
      <c r="U64" s="4">
        <f t="shared" si="15"/>
        <v>0</v>
      </c>
      <c r="V64" s="8">
        <f t="shared" si="15"/>
        <v>0</v>
      </c>
      <c r="W64" s="4">
        <f t="shared" si="15"/>
        <v>0</v>
      </c>
      <c r="X64" s="3"/>
      <c r="Y64" s="3"/>
      <c r="Z64" s="3"/>
      <c r="AA64" s="3"/>
      <c r="AB64" s="2" t="s">
        <v>70</v>
      </c>
      <c r="AC64" s="8">
        <f>+AC63</f>
        <v>0</v>
      </c>
      <c r="AD64" s="4">
        <f>+AD63</f>
        <v>0</v>
      </c>
    </row>
    <row r="65" spans="1:30">
      <c r="A65" s="2" t="s">
        <v>71</v>
      </c>
      <c r="B65" s="8">
        <f t="shared" ref="B65:W65" si="16">+B54+B59+B62+B64</f>
        <v>13022.956101490141</v>
      </c>
      <c r="C65" s="4">
        <f t="shared" si="16"/>
        <v>42601.691502215057</v>
      </c>
      <c r="D65" s="8">
        <f t="shared" si="16"/>
        <v>42816.753926701582</v>
      </c>
      <c r="E65" s="4">
        <f t="shared" si="16"/>
        <v>140065.44502617791</v>
      </c>
      <c r="F65" s="8">
        <f t="shared" si="16"/>
        <v>16997.986306886825</v>
      </c>
      <c r="G65" s="4">
        <f t="shared" si="16"/>
        <v>55605.114780507458</v>
      </c>
      <c r="H65" s="8">
        <f t="shared" si="16"/>
        <v>12985.098670962543</v>
      </c>
      <c r="I65" s="4">
        <f t="shared" si="16"/>
        <v>42477.849375755126</v>
      </c>
      <c r="J65" s="8">
        <f t="shared" si="16"/>
        <v>15105.11478050746</v>
      </c>
      <c r="K65" s="4">
        <f t="shared" si="16"/>
        <v>49413.00845751106</v>
      </c>
      <c r="L65" s="8">
        <f t="shared" si="16"/>
        <v>12947.24124043496</v>
      </c>
      <c r="M65" s="4">
        <f t="shared" si="16"/>
        <v>42354.007249295202</v>
      </c>
      <c r="N65" s="8">
        <f t="shared" si="16"/>
        <v>15445.831655255737</v>
      </c>
      <c r="O65" s="4">
        <f t="shared" si="16"/>
        <v>50527.587595650417</v>
      </c>
      <c r="P65" s="8">
        <f t="shared" si="16"/>
        <v>12720.096657269431</v>
      </c>
      <c r="Q65" s="4">
        <f t="shared" si="16"/>
        <v>41610.954490535645</v>
      </c>
      <c r="R65" s="8">
        <f t="shared" si="16"/>
        <v>30361.659283125256</v>
      </c>
      <c r="S65" s="4">
        <f t="shared" si="16"/>
        <v>99321.385420861858</v>
      </c>
      <c r="T65" s="8">
        <f t="shared" si="16"/>
        <v>15597.261377366098</v>
      </c>
      <c r="U65" s="4">
        <f t="shared" si="16"/>
        <v>51022.956101490126</v>
      </c>
      <c r="V65" s="8">
        <f t="shared" si="16"/>
        <v>188000.00000000003</v>
      </c>
      <c r="W65" s="4">
        <f t="shared" si="16"/>
        <v>614999.99999999988</v>
      </c>
      <c r="X65" s="3"/>
      <c r="Y65" s="3"/>
      <c r="Z65" s="3"/>
      <c r="AA65" s="3"/>
      <c r="AB65" s="2" t="s">
        <v>71</v>
      </c>
      <c r="AC65" s="8">
        <f>+AC54+AC59+AC62+AC64</f>
        <v>187999.92227144583</v>
      </c>
      <c r="AD65" s="4">
        <f>+AD54+AD59+AD62+AD64</f>
        <v>614999.99743052758</v>
      </c>
    </row>
    <row r="66" spans="1:30">
      <c r="AC66" s="9"/>
      <c r="AD66" s="5"/>
    </row>
    <row r="67" spans="1:30">
      <c r="AC67" s="9"/>
      <c r="AD67" s="5"/>
    </row>
  </sheetData>
  <mergeCells count="11">
    <mergeCell ref="N4:O4"/>
    <mergeCell ref="R4:S4"/>
    <mergeCell ref="P4:Q4"/>
    <mergeCell ref="T4:U4"/>
    <mergeCell ref="V4:W4"/>
    <mergeCell ref="L4:M4"/>
    <mergeCell ref="B4:C4"/>
    <mergeCell ref="D4:E4"/>
    <mergeCell ref="F4:G4"/>
    <mergeCell ref="H4:I4"/>
    <mergeCell ref="J4:K4"/>
  </mergeCells>
  <pageMargins left="0.70866141732283472" right="0.70866141732283472" top="0.35433070866141736" bottom="0.19685039370078741" header="0" footer="0"/>
  <pageSetup paperSize="9" scale="80" orientation="portrait" verticalDpi="0" r:id="rId1"/>
  <rowBreaks count="1" manualBreakCount="1">
    <brk id="33" max="22" man="1"/>
  </rowBreaks>
  <colBreaks count="1" manualBreakCount="1">
    <brk id="1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SHG-LINKAGE-BANK-DISTRICT</vt:lpstr>
      <vt:lpstr>'SHG-LINKAGE-BANK-DISTRICT'!Print_Area</vt:lpstr>
      <vt:lpstr>'SHG-LINKAGE-BANK-DISTRICT'!Print_Titles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6320368</dc:creator>
  <cp:lastModifiedBy>6387667</cp:lastModifiedBy>
  <cp:lastPrinted>2015-12-10T09:12:06Z</cp:lastPrinted>
  <dcterms:created xsi:type="dcterms:W3CDTF">2015-11-26T06:21:31Z</dcterms:created>
  <dcterms:modified xsi:type="dcterms:W3CDTF">2015-12-14T07:14:42Z</dcterms:modified>
</cp:coreProperties>
</file>